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370" windowHeight="12330"/>
  </bookViews>
  <sheets>
    <sheet name="прогноз 2024-2026" sheetId="6" r:id="rId1"/>
  </sheets>
  <definedNames>
    <definedName name="_xlnm.Print_Area" localSheetId="0">'прогноз 2024-2026'!$A$1:$K$72</definedName>
  </definedNames>
  <calcPr calcId="145621"/>
</workbook>
</file>

<file path=xl/calcChain.xml><?xml version="1.0" encoding="utf-8"?>
<calcChain xmlns="http://schemas.openxmlformats.org/spreadsheetml/2006/main">
  <c r="K67" i="6" l="1"/>
  <c r="I67" i="6"/>
  <c r="G67" i="6"/>
  <c r="E67" i="6"/>
  <c r="K66" i="6"/>
  <c r="I66" i="6"/>
  <c r="G66" i="6"/>
  <c r="E66" i="6"/>
  <c r="C66" i="6"/>
  <c r="K65" i="6"/>
  <c r="I65" i="6"/>
  <c r="G65" i="6"/>
  <c r="E65" i="6"/>
  <c r="K64" i="6"/>
  <c r="I64" i="6"/>
  <c r="G64" i="6"/>
  <c r="E64" i="6"/>
  <c r="K62" i="6"/>
  <c r="J62" i="6"/>
  <c r="I62" i="6"/>
  <c r="H62" i="6"/>
  <c r="G62" i="6"/>
  <c r="F62" i="6"/>
  <c r="D62" i="6"/>
  <c r="C62" i="6"/>
  <c r="E62" i="6" s="1"/>
  <c r="J61" i="6"/>
  <c r="K61" i="6" s="1"/>
  <c r="H61" i="6"/>
  <c r="I61" i="6" s="1"/>
  <c r="F61" i="6"/>
  <c r="G61" i="6" s="1"/>
  <c r="D61" i="6"/>
  <c r="E61" i="6" s="1"/>
  <c r="C61" i="6"/>
  <c r="K60" i="6"/>
  <c r="I60" i="6"/>
  <c r="G60" i="6"/>
  <c r="E60" i="6"/>
  <c r="K59" i="6"/>
  <c r="I59" i="6"/>
  <c r="G59" i="6"/>
  <c r="E59" i="6"/>
  <c r="K58" i="6"/>
  <c r="I58" i="6"/>
  <c r="G58" i="6"/>
  <c r="E58" i="6"/>
  <c r="K57" i="6"/>
  <c r="I57" i="6"/>
  <c r="G57" i="6"/>
  <c r="E57" i="6"/>
  <c r="K55" i="6"/>
  <c r="I55" i="6"/>
  <c r="G55" i="6"/>
  <c r="E55" i="6"/>
  <c r="K54" i="6"/>
  <c r="I54" i="6"/>
  <c r="G54" i="6"/>
  <c r="E54" i="6"/>
  <c r="K52" i="6"/>
  <c r="I52" i="6"/>
  <c r="G52" i="6"/>
  <c r="E52" i="6"/>
  <c r="K51" i="6"/>
  <c r="I51" i="6"/>
  <c r="G51" i="6"/>
  <c r="E51" i="6"/>
  <c r="K50" i="6"/>
  <c r="I50" i="6"/>
  <c r="G50" i="6"/>
  <c r="E50" i="6"/>
  <c r="K49" i="6"/>
  <c r="I49" i="6"/>
  <c r="G49" i="6"/>
  <c r="E49" i="6"/>
  <c r="K48" i="6"/>
  <c r="I48" i="6"/>
  <c r="G48" i="6"/>
  <c r="E48" i="6"/>
  <c r="K46" i="6"/>
  <c r="I46" i="6"/>
  <c r="G46" i="6"/>
  <c r="E46" i="6"/>
  <c r="K45" i="6"/>
  <c r="I45" i="6"/>
  <c r="G45" i="6"/>
  <c r="E45" i="6"/>
  <c r="K44" i="6"/>
  <c r="I44" i="6"/>
  <c r="G44" i="6"/>
  <c r="E44" i="6"/>
  <c r="H43" i="6"/>
  <c r="I43" i="6" s="1"/>
  <c r="F43" i="6"/>
  <c r="G43" i="6" s="1"/>
  <c r="D43" i="6"/>
  <c r="E43" i="6" s="1"/>
  <c r="C43" i="6"/>
  <c r="K42" i="6"/>
  <c r="I42" i="6"/>
  <c r="G42" i="6"/>
  <c r="E42" i="6"/>
  <c r="K40" i="6"/>
  <c r="I40" i="6"/>
  <c r="G40" i="6"/>
  <c r="E40" i="6"/>
  <c r="K39" i="6"/>
  <c r="I39" i="6"/>
  <c r="G39" i="6"/>
  <c r="E39" i="6"/>
  <c r="K38" i="6"/>
  <c r="I38" i="6"/>
  <c r="G38" i="6"/>
  <c r="E38" i="6"/>
  <c r="K37" i="6"/>
  <c r="I37" i="6"/>
  <c r="G37" i="6"/>
  <c r="E37" i="6"/>
  <c r="K36" i="6"/>
  <c r="I36" i="6"/>
  <c r="G36" i="6"/>
  <c r="E36" i="6"/>
  <c r="K35" i="6"/>
  <c r="I35" i="6"/>
  <c r="G35" i="6"/>
  <c r="E35" i="6"/>
  <c r="K33" i="6"/>
  <c r="I33" i="6"/>
  <c r="G33" i="6"/>
  <c r="E33" i="6"/>
  <c r="K32" i="6"/>
  <c r="I32" i="6"/>
  <c r="G32" i="6"/>
  <c r="E32" i="6"/>
  <c r="K31" i="6"/>
  <c r="I31" i="6"/>
  <c r="G31" i="6"/>
  <c r="E31" i="6"/>
  <c r="K30" i="6"/>
  <c r="I30" i="6"/>
  <c r="G30" i="6"/>
  <c r="E30" i="6"/>
  <c r="K29" i="6"/>
  <c r="I29" i="6"/>
  <c r="G29" i="6"/>
  <c r="E29" i="6"/>
  <c r="K28" i="6"/>
  <c r="I28" i="6"/>
  <c r="G28" i="6"/>
  <c r="E28" i="6"/>
  <c r="K27" i="6"/>
  <c r="I27" i="6"/>
  <c r="G27" i="6"/>
  <c r="E27" i="6"/>
  <c r="K26" i="6"/>
  <c r="J26" i="6"/>
  <c r="I26" i="6"/>
  <c r="H26" i="6"/>
  <c r="G26" i="6"/>
  <c r="F26" i="6"/>
  <c r="D26" i="6"/>
  <c r="C26" i="6"/>
  <c r="E26" i="6" s="1"/>
  <c r="I25" i="6"/>
  <c r="H25" i="6"/>
  <c r="K25" i="6" s="1"/>
  <c r="G25" i="6"/>
  <c r="F25" i="6"/>
  <c r="D25" i="6"/>
  <c r="C25" i="6"/>
  <c r="E25" i="6" s="1"/>
  <c r="I24" i="6"/>
  <c r="H24" i="6"/>
  <c r="K24" i="6" s="1"/>
  <c r="G24" i="6"/>
  <c r="F24" i="6"/>
  <c r="D24" i="6"/>
  <c r="C24" i="6"/>
  <c r="E24" i="6" s="1"/>
  <c r="K23" i="6"/>
  <c r="I23" i="6"/>
  <c r="G23" i="6"/>
  <c r="E23" i="6"/>
  <c r="K22" i="6"/>
  <c r="I22" i="6"/>
  <c r="G22" i="6"/>
  <c r="E22" i="6"/>
  <c r="K21" i="6"/>
  <c r="I21" i="6"/>
  <c r="G21" i="6"/>
  <c r="E21" i="6"/>
  <c r="K20" i="6"/>
  <c r="I20" i="6"/>
  <c r="G20" i="6"/>
  <c r="E20" i="6"/>
  <c r="K19" i="6"/>
  <c r="I19" i="6"/>
  <c r="G19" i="6"/>
  <c r="E19" i="6"/>
  <c r="K18" i="6"/>
  <c r="I18" i="6"/>
  <c r="G18" i="6"/>
  <c r="E18" i="6"/>
  <c r="I17" i="6"/>
  <c r="H17" i="6"/>
  <c r="K17" i="6" s="1"/>
  <c r="G17" i="6"/>
  <c r="F17" i="6"/>
  <c r="D17" i="6"/>
  <c r="C17" i="6"/>
  <c r="E17" i="6" s="1"/>
  <c r="I16" i="6"/>
  <c r="H16" i="6"/>
  <c r="K16" i="6" s="1"/>
  <c r="G16" i="6"/>
  <c r="F16" i="6"/>
  <c r="D16" i="6"/>
  <c r="C16" i="6"/>
  <c r="E16" i="6" s="1"/>
  <c r="K15" i="6"/>
  <c r="I15" i="6"/>
  <c r="G15" i="6"/>
  <c r="E15" i="6"/>
  <c r="K14" i="6"/>
  <c r="I14" i="6"/>
  <c r="G14" i="6"/>
  <c r="E14" i="6"/>
  <c r="K13" i="6"/>
  <c r="I13" i="6"/>
  <c r="G13" i="6"/>
  <c r="E13" i="6"/>
  <c r="K12" i="6"/>
  <c r="I12" i="6"/>
  <c r="G12" i="6"/>
  <c r="E12" i="6"/>
  <c r="F11" i="6"/>
  <c r="G11" i="6" s="1"/>
  <c r="E11" i="6"/>
  <c r="K43" i="6" l="1"/>
  <c r="H11" i="6"/>
  <c r="I11" i="6" l="1"/>
  <c r="J11" i="6"/>
  <c r="K11" i="6" s="1"/>
</calcChain>
</file>

<file path=xl/sharedStrings.xml><?xml version="1.0" encoding="utf-8"?>
<sst xmlns="http://schemas.openxmlformats.org/spreadsheetml/2006/main" count="135" uniqueCount="78">
  <si>
    <t>отчет</t>
  </si>
  <si>
    <t>оценка</t>
  </si>
  <si>
    <t>1. Население</t>
  </si>
  <si>
    <t>тыс.чел.</t>
  </si>
  <si>
    <t xml:space="preserve">млн. руб. </t>
  </si>
  <si>
    <t>млн. руб.</t>
  </si>
  <si>
    <t>%</t>
  </si>
  <si>
    <t>единиц</t>
  </si>
  <si>
    <t>Родившиеся</t>
  </si>
  <si>
    <t>Умершие</t>
  </si>
  <si>
    <t>Прибывшие на территорию</t>
  </si>
  <si>
    <t>Выбывшие за пределы территории</t>
  </si>
  <si>
    <t>3. Сельское хозяйство, в том числе:</t>
  </si>
  <si>
    <t>Добыча полезных ископаемых</t>
  </si>
  <si>
    <t>Обрабатывающие производства</t>
  </si>
  <si>
    <t>2. Промышленное производство, в том числе:</t>
  </si>
  <si>
    <t>по крупным и средним предприятиям</t>
  </si>
  <si>
    <t>4. Транспорт и связь</t>
  </si>
  <si>
    <t>5. Строительство, в том числе:</t>
  </si>
  <si>
    <t>6. Ввод в действие жилых домов</t>
  </si>
  <si>
    <t>7. Потребительский рынок</t>
  </si>
  <si>
    <t>Оборот розничной торговли, в том числе:</t>
  </si>
  <si>
    <t>Оборот общественного питания, в том числе:</t>
  </si>
  <si>
    <t>Животноводство</t>
  </si>
  <si>
    <t>Растениеводство</t>
  </si>
  <si>
    <t>Доходы предприятий курортно-туристического комплекса - всего</t>
  </si>
  <si>
    <t>Количество отдыхающих - всего</t>
  </si>
  <si>
    <t>тыс. человек</t>
  </si>
  <si>
    <t>Количество мест в организациях отдыха - всего</t>
  </si>
  <si>
    <t xml:space="preserve">единиц </t>
  </si>
  <si>
    <t>Количество организаций - всего</t>
  </si>
  <si>
    <t>8. Санаторно-курортный комплекс</t>
  </si>
  <si>
    <t>человек</t>
  </si>
  <si>
    <t>10. Инвестиции</t>
  </si>
  <si>
    <t>11. Финансовая деятельность организаций</t>
  </si>
  <si>
    <t>Прибыль прибыльных организаций, в том числе:</t>
  </si>
  <si>
    <t>Убытки, в том числе:</t>
  </si>
  <si>
    <t>Сальдированный результат, в том числе:</t>
  </si>
  <si>
    <t>9. Малое и среднее предпринимательство</t>
  </si>
  <si>
    <t>в том числе доходы коллективных средств размещения</t>
  </si>
  <si>
    <t>Обеспечение электрической энергией, газом и паром</t>
  </si>
  <si>
    <t>Водоснабжение, водоотведение, сбор и утилизация отходов</t>
  </si>
  <si>
    <t>Инвестиции в основной капитал, в том числе:</t>
  </si>
  <si>
    <t>Количество малых и средних предприятий (юридических лиц)</t>
  </si>
  <si>
    <t>Среднесписочная численность работников (без внешних совместителей) малых и средних предприятий (юридических лиц)</t>
  </si>
  <si>
    <t>Заместитель главы</t>
  </si>
  <si>
    <t>ПРИЛОЖЕНИЕ</t>
  </si>
  <si>
    <t>к постановлению администрации</t>
  </si>
  <si>
    <t>Темрюкского городского поселения</t>
  </si>
  <si>
    <t xml:space="preserve">Темрюкского района </t>
  </si>
  <si>
    <t>от ________________    № _____</t>
  </si>
  <si>
    <t>Показатель, единица измерения</t>
  </si>
  <si>
    <t>Ед. изм.</t>
  </si>
  <si>
    <t>2022 год</t>
  </si>
  <si>
    <t>темп роста 2022 года к 2021 году, в %</t>
  </si>
  <si>
    <t>2023 год</t>
  </si>
  <si>
    <t>темп роста 2023 года к 2022 году, в %</t>
  </si>
  <si>
    <t>темп роста 2024 года к 2023 году, в %</t>
  </si>
  <si>
    <t>прогноз</t>
  </si>
  <si>
    <t>Численность зарегистрированных безработных</t>
  </si>
  <si>
    <t>Темрюкского района</t>
  </si>
  <si>
    <t>А.В. Румянцева</t>
  </si>
  <si>
    <t>2024 год</t>
  </si>
  <si>
    <t>темп роста 2025 года к 2024 году, в %</t>
  </si>
  <si>
    <t>Среднегодовая численность постоянного населения</t>
  </si>
  <si>
    <t>Количество объектов розничной торговли</t>
  </si>
  <si>
    <t>Количество объектов общественного питания</t>
  </si>
  <si>
    <t>Среднегодовой уровень регистрируемой безработицы</t>
  </si>
  <si>
    <t>Среднегодовая численность занятых в экономике</t>
  </si>
  <si>
    <t xml:space="preserve">12. Фонд заработной платы, уровень безработицы </t>
  </si>
  <si>
    <t>Фонд заработной платы</t>
  </si>
  <si>
    <t>Число субъектов малого и среднего предпринимательства - всего</t>
  </si>
  <si>
    <t>Численность работников субъектов малого и среднего предпринимательства</t>
  </si>
  <si>
    <t>Оборот субъектов малого и среднего предпринимательства - всего</t>
  </si>
  <si>
    <t>тыс. кв. м. общей площади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</si>
  <si>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Прогноз социально-экономического развития Темрюкского городского поселения Темрюкского района на 2024 -2026 годы</t>
  </si>
  <si>
    <t>2025 год</t>
  </si>
  <si>
    <t xml:space="preserve">2026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</si>
</sst>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"/>
    <numFmt numFmtId="166" formatCode="#,##0.0"/>
    <numFmt numFmtId="167" formatCode="0.000"/>
    <numFmt numFmtId="168" formatCode="#,##0.000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10"/>
      <name val="Arial Cyr"/>
      <family val="2"/>
      <charset val="204"/>
    </font>
    <font>
      <sz val="10"/>
      <name val="Arial Cyr"/>
      <family val="2"/>
    </font>
    <font>
      <sz val="10"/>
      <name val="Arial"/>
      <family val="2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76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4" fillId="0" borderId="0"/>
    <xf numFmtId="0" fontId="6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9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/>
    <xf numFmtId="165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ill="0" applyBorder="0" applyAlignment="0" applyProtection="0"/>
    <xf numFmtId="164" fontId="5" fillId="0" borderId="0" applyFill="0" applyBorder="0" applyAlignment="0" applyProtection="0"/>
    <xf numFmtId="164" fontId="5" fillId="0" borderId="0" applyFill="0" applyBorder="0" applyAlignment="0" applyProtection="0"/>
    <xf numFmtId="0" fontId="7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8">
    <xf numFmtId="0" fontId="0" fillId="0" borderId="0" xfId="0"/>
    <xf numFmtId="2" fontId="13" fillId="0" borderId="0" xfId="0" applyNumberFormat="1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Fill="1"/>
    <xf numFmtId="0" fontId="15" fillId="0" borderId="0" xfId="0" applyFont="1"/>
    <xf numFmtId="0" fontId="15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Fill="1" applyAlignment="1">
      <alignment vertical="center"/>
    </xf>
    <xf numFmtId="0" fontId="15" fillId="0" borderId="0" xfId="0" applyFont="1" applyFill="1"/>
    <xf numFmtId="165" fontId="16" fillId="0" borderId="0" xfId="0" applyNumberFormat="1" applyFont="1"/>
    <xf numFmtId="165" fontId="14" fillId="0" borderId="0" xfId="0" applyNumberFormat="1" applyFont="1"/>
    <xf numFmtId="167" fontId="15" fillId="0" borderId="0" xfId="0" applyNumberFormat="1" applyFont="1" applyFill="1"/>
    <xf numFmtId="0" fontId="18" fillId="0" borderId="0" xfId="0" applyFont="1" applyFill="1"/>
    <xf numFmtId="0" fontId="18" fillId="0" borderId="0" xfId="0" applyFont="1"/>
    <xf numFmtId="0" fontId="18" fillId="0" borderId="0" xfId="0" applyFont="1" applyAlignment="1">
      <alignment vertical="center"/>
    </xf>
    <xf numFmtId="165" fontId="18" fillId="0" borderId="0" xfId="0" applyNumberFormat="1" applyFont="1"/>
    <xf numFmtId="165" fontId="19" fillId="0" borderId="0" xfId="0" applyNumberFormat="1" applyFont="1"/>
    <xf numFmtId="166" fontId="15" fillId="0" borderId="0" xfId="0" applyNumberFormat="1" applyFont="1" applyFill="1"/>
    <xf numFmtId="167" fontId="13" fillId="0" borderId="0" xfId="0" applyNumberFormat="1" applyFont="1"/>
    <xf numFmtId="167" fontId="13" fillId="0" borderId="0" xfId="0" applyNumberFormat="1" applyFont="1" applyAlignment="1">
      <alignment vertical="center"/>
    </xf>
    <xf numFmtId="167" fontId="13" fillId="0" borderId="0" xfId="0" applyNumberFormat="1" applyFont="1" applyAlignment="1">
      <alignment horizontal="center" vertical="center"/>
    </xf>
    <xf numFmtId="167" fontId="2" fillId="0" borderId="0" xfId="0" applyNumberFormat="1" applyFont="1"/>
    <xf numFmtId="0" fontId="20" fillId="0" borderId="0" xfId="0" applyFont="1"/>
    <xf numFmtId="165" fontId="21" fillId="0" borderId="0" xfId="0" applyNumberFormat="1" applyFont="1"/>
    <xf numFmtId="0" fontId="22" fillId="0" borderId="0" xfId="0" applyFont="1"/>
    <xf numFmtId="165" fontId="22" fillId="0" borderId="0" xfId="0" applyNumberFormat="1" applyFont="1"/>
    <xf numFmtId="2" fontId="2" fillId="0" borderId="1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left" vertical="top" wrapText="1" shrinkToFit="1"/>
    </xf>
    <xf numFmtId="0" fontId="2" fillId="0" borderId="1" xfId="1" applyFont="1" applyFill="1" applyBorder="1" applyAlignment="1" applyProtection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wrapText="1"/>
    </xf>
    <xf numFmtId="167" fontId="2" fillId="0" borderId="1" xfId="0" applyNumberFormat="1" applyFont="1" applyFill="1" applyBorder="1" applyAlignment="1">
      <alignment horizontal="center" wrapText="1"/>
    </xf>
    <xf numFmtId="165" fontId="2" fillId="0" borderId="2" xfId="0" applyNumberFormat="1" applyFont="1" applyFill="1" applyBorder="1" applyAlignment="1">
      <alignment horizontal="center"/>
    </xf>
    <xf numFmtId="167" fontId="2" fillId="0" borderId="2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167" fontId="2" fillId="0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 shrinkToFit="1"/>
    </xf>
    <xf numFmtId="0" fontId="2" fillId="0" borderId="1" xfId="1" applyFont="1" applyFill="1" applyBorder="1" applyAlignment="1">
      <alignment horizontal="left" vertical="top" wrapText="1" shrinkToFit="1"/>
    </xf>
    <xf numFmtId="0" fontId="2" fillId="0" borderId="1" xfId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 applyProtection="1">
      <alignment horizontal="left" vertical="top" wrapText="1" shrinkToFit="1"/>
    </xf>
    <xf numFmtId="0" fontId="2" fillId="0" borderId="2" xfId="1" applyFont="1" applyFill="1" applyBorder="1" applyAlignment="1" applyProtection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165" fontId="14" fillId="0" borderId="0" xfId="0" applyNumberFormat="1" applyFont="1" applyFill="1"/>
    <xf numFmtId="0" fontId="17" fillId="0" borderId="0" xfId="0" applyFont="1" applyFill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3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</cellXfs>
  <cellStyles count="376">
    <cellStyle name="Excel Built-in Excel Built-in Excel Built-in Excel Built-in Excel Built-in Excel Built-in TableStyleLight1" xfId="4"/>
    <cellStyle name="Excel Built-in Excel Built-in Excel Built-in Excel Built-in Excel Built-in Обычный 2" xfId="5"/>
    <cellStyle name="Excel Built-in Normal" xfId="6"/>
    <cellStyle name="TableStyleLight1" xfId="7"/>
    <cellStyle name="Обычный" xfId="0" builtinId="0"/>
    <cellStyle name="Обычный 10" xfId="8"/>
    <cellStyle name="Обычный 11" xfId="9"/>
    <cellStyle name="Обычный 11 2" xfId="10"/>
    <cellStyle name="Обычный 11 2 2" xfId="11"/>
    <cellStyle name="Обычный 11 2 3" xfId="12"/>
    <cellStyle name="Обычный 11 2 4" xfId="13"/>
    <cellStyle name="Обычный 11 3" xfId="14"/>
    <cellStyle name="Обычный 11 3 2" xfId="15"/>
    <cellStyle name="Обычный 11 3 3" xfId="16"/>
    <cellStyle name="Обычный 11 3 4" xfId="17"/>
    <cellStyle name="Обычный 11 4" xfId="18"/>
    <cellStyle name="Обычный 11 5" xfId="19"/>
    <cellStyle name="Обычный 11 6" xfId="20"/>
    <cellStyle name="Обычный 12" xfId="21"/>
    <cellStyle name="Обычный 12 2" xfId="22"/>
    <cellStyle name="Обычный 12 2 2" xfId="23"/>
    <cellStyle name="Обычный 12 2 3" xfId="24"/>
    <cellStyle name="Обычный 12 2 4" xfId="25"/>
    <cellStyle name="Обычный 12 3" xfId="26"/>
    <cellStyle name="Обычный 12 3 2" xfId="27"/>
    <cellStyle name="Обычный 12 3 3" xfId="28"/>
    <cellStyle name="Обычный 12 3 4" xfId="29"/>
    <cellStyle name="Обычный 12 4" xfId="30"/>
    <cellStyle name="Обычный 12 5" xfId="31"/>
    <cellStyle name="Обычный 12 6" xfId="32"/>
    <cellStyle name="Обычный 13" xfId="33"/>
    <cellStyle name="Обычный 13 2" xfId="34"/>
    <cellStyle name="Обычный 13 2 2" xfId="35"/>
    <cellStyle name="Обычный 13 2 3" xfId="36"/>
    <cellStyle name="Обычный 13 2 4" xfId="37"/>
    <cellStyle name="Обычный 13 3" xfId="38"/>
    <cellStyle name="Обычный 13 3 2" xfId="39"/>
    <cellStyle name="Обычный 13 3 3" xfId="40"/>
    <cellStyle name="Обычный 13 3 4" xfId="41"/>
    <cellStyle name="Обычный 13 4" xfId="42"/>
    <cellStyle name="Обычный 13 4 2" xfId="43"/>
    <cellStyle name="Обычный 13 4 3" xfId="44"/>
    <cellStyle name="Обычный 13 4 4" xfId="45"/>
    <cellStyle name="Обычный 13 5" xfId="46"/>
    <cellStyle name="Обычный 13 6" xfId="47"/>
    <cellStyle name="Обычный 13 7" xfId="48"/>
    <cellStyle name="Обычный 14" xfId="49"/>
    <cellStyle name="Обычный 14 2" xfId="50"/>
    <cellStyle name="Обычный 14 3" xfId="51"/>
    <cellStyle name="Обычный 14 4" xfId="52"/>
    <cellStyle name="Обычный 15" xfId="53"/>
    <cellStyle name="Обычный 15 2" xfId="54"/>
    <cellStyle name="Обычный 15 3" xfId="55"/>
    <cellStyle name="Обычный 15 4" xfId="56"/>
    <cellStyle name="Обычный 16" xfId="57"/>
    <cellStyle name="Обычный 17" xfId="58"/>
    <cellStyle name="Обычный 17 2" xfId="59"/>
    <cellStyle name="Обычный 2" xfId="1"/>
    <cellStyle name="Обычный 2 2" xfId="3"/>
    <cellStyle name="Обычный 2 2 2" xfId="61"/>
    <cellStyle name="Обычный 2 2 2 10" xfId="62"/>
    <cellStyle name="Обычный 2 2 2 2" xfId="63"/>
    <cellStyle name="Обычный 2 2 2 2 2" xfId="64"/>
    <cellStyle name="Обычный 2 2 2 2 2 2" xfId="65"/>
    <cellStyle name="Обычный 2 2 2 2 2 3" xfId="66"/>
    <cellStyle name="Обычный 2 2 2 2 2 4" xfId="67"/>
    <cellStyle name="Обычный 2 2 2 2 3" xfId="68"/>
    <cellStyle name="Обычный 2 2 2 2 3 2" xfId="69"/>
    <cellStyle name="Обычный 2 2 2 2 3 3" xfId="70"/>
    <cellStyle name="Обычный 2 2 2 2 3 4" xfId="71"/>
    <cellStyle name="Обычный 2 2 2 2 4" xfId="72"/>
    <cellStyle name="Обычный 2 2 2 2 5" xfId="73"/>
    <cellStyle name="Обычный 2 2 2 2 6" xfId="74"/>
    <cellStyle name="Обычный 2 2 2 3" xfId="75"/>
    <cellStyle name="Обычный 2 2 2 3 2" xfId="76"/>
    <cellStyle name="Обычный 2 2 2 3 2 2" xfId="77"/>
    <cellStyle name="Обычный 2 2 2 3 2 3" xfId="78"/>
    <cellStyle name="Обычный 2 2 2 3 2 4" xfId="79"/>
    <cellStyle name="Обычный 2 2 2 3 3" xfId="80"/>
    <cellStyle name="Обычный 2 2 2 3 3 2" xfId="81"/>
    <cellStyle name="Обычный 2 2 2 3 3 3" xfId="82"/>
    <cellStyle name="Обычный 2 2 2 3 3 4" xfId="83"/>
    <cellStyle name="Обычный 2 2 2 3 4" xfId="84"/>
    <cellStyle name="Обычный 2 2 2 3 5" xfId="85"/>
    <cellStyle name="Обычный 2 2 2 3 6" xfId="86"/>
    <cellStyle name="Обычный 2 2 2 4" xfId="87"/>
    <cellStyle name="Обычный 2 2 2 4 2" xfId="88"/>
    <cellStyle name="Обычный 2 2 2 4 2 2" xfId="89"/>
    <cellStyle name="Обычный 2 2 2 4 2 3" xfId="90"/>
    <cellStyle name="Обычный 2 2 2 4 2 4" xfId="91"/>
    <cellStyle name="Обычный 2 2 2 4 3" xfId="92"/>
    <cellStyle name="Обычный 2 2 2 4 3 2" xfId="93"/>
    <cellStyle name="Обычный 2 2 2 4 3 3" xfId="94"/>
    <cellStyle name="Обычный 2 2 2 4 3 4" xfId="95"/>
    <cellStyle name="Обычный 2 2 2 4 4" xfId="96"/>
    <cellStyle name="Обычный 2 2 2 4 5" xfId="97"/>
    <cellStyle name="Обычный 2 2 2 4 6" xfId="98"/>
    <cellStyle name="Обычный 2 2 2 5" xfId="99"/>
    <cellStyle name="Обычный 2 2 2 5 2" xfId="100"/>
    <cellStyle name="Обычный 2 2 2 5 3" xfId="101"/>
    <cellStyle name="Обычный 2 2 2 5 4" xfId="102"/>
    <cellStyle name="Обычный 2 2 2 6" xfId="103"/>
    <cellStyle name="Обычный 2 2 2 6 2" xfId="104"/>
    <cellStyle name="Обычный 2 2 2 6 3" xfId="105"/>
    <cellStyle name="Обычный 2 2 2 6 4" xfId="106"/>
    <cellStyle name="Обычный 2 2 2 7" xfId="107"/>
    <cellStyle name="Обычный 2 2 2 7 2" xfId="108"/>
    <cellStyle name="Обычный 2 2 2 7 2 2" xfId="109"/>
    <cellStyle name="Обычный 2 2 2 7 3" xfId="110"/>
    <cellStyle name="Обычный 2 2 2 7 4" xfId="111"/>
    <cellStyle name="Обычный 2 2 2 8" xfId="112"/>
    <cellStyle name="Обычный 2 2 2 9" xfId="113"/>
    <cellStyle name="Обычный 2 2 3" xfId="114"/>
    <cellStyle name="Обычный 2 2 4" xfId="334"/>
    <cellStyle name="Обычный 2 2 5" xfId="60"/>
    <cellStyle name="Обычный 2 3" xfId="115"/>
    <cellStyle name="Обычный 2 3 2" xfId="116"/>
    <cellStyle name="Обычный 2 3 2 2" xfId="117"/>
    <cellStyle name="Обычный 2 3 2 2 2" xfId="118"/>
    <cellStyle name="Обычный 2 3 2 2 3" xfId="119"/>
    <cellStyle name="Обычный 2 3 2 2 4" xfId="120"/>
    <cellStyle name="Обычный 2 3 2 3" xfId="121"/>
    <cellStyle name="Обычный 2 3 2 3 2" xfId="122"/>
    <cellStyle name="Обычный 2 3 2 3 3" xfId="123"/>
    <cellStyle name="Обычный 2 3 2 3 4" xfId="124"/>
    <cellStyle name="Обычный 2 3 2 4" xfId="125"/>
    <cellStyle name="Обычный 2 3 2 5" xfId="126"/>
    <cellStyle name="Обычный 2 3 2 6" xfId="127"/>
    <cellStyle name="Обычный 2 3 3" xfId="128"/>
    <cellStyle name="Обычный 2 3 3 2" xfId="129"/>
    <cellStyle name="Обычный 2 3 3 2 2" xfId="130"/>
    <cellStyle name="Обычный 2 3 3 2 3" xfId="131"/>
    <cellStyle name="Обычный 2 3 3 2 4" xfId="132"/>
    <cellStyle name="Обычный 2 3 3 3" xfId="133"/>
    <cellStyle name="Обычный 2 3 3 3 2" xfId="134"/>
    <cellStyle name="Обычный 2 3 3 3 3" xfId="135"/>
    <cellStyle name="Обычный 2 3 3 3 4" xfId="136"/>
    <cellStyle name="Обычный 2 3 3 4" xfId="137"/>
    <cellStyle name="Обычный 2 3 3 5" xfId="138"/>
    <cellStyle name="Обычный 2 3 3 6" xfId="139"/>
    <cellStyle name="Обычный 2 3 4" xfId="140"/>
    <cellStyle name="Обычный 2 3 4 2" xfId="141"/>
    <cellStyle name="Обычный 2 3 4 2 2" xfId="142"/>
    <cellStyle name="Обычный 2 3 4 2 3" xfId="143"/>
    <cellStyle name="Обычный 2 3 4 2 4" xfId="144"/>
    <cellStyle name="Обычный 2 3 4 3" xfId="145"/>
    <cellStyle name="Обычный 2 3 4 3 2" xfId="146"/>
    <cellStyle name="Обычный 2 3 4 3 3" xfId="147"/>
    <cellStyle name="Обычный 2 3 4 3 4" xfId="148"/>
    <cellStyle name="Обычный 2 3 4 4" xfId="149"/>
    <cellStyle name="Обычный 2 3 4 5" xfId="150"/>
    <cellStyle name="Обычный 2 3 4 6" xfId="151"/>
    <cellStyle name="Обычный 2 3 5" xfId="152"/>
    <cellStyle name="Обычный 2 3 5 2" xfId="153"/>
    <cellStyle name="Обычный 2 3 5 3" xfId="154"/>
    <cellStyle name="Обычный 2 3 5 4" xfId="155"/>
    <cellStyle name="Обычный 2 3 6" xfId="156"/>
    <cellStyle name="Обычный 2 3 6 2" xfId="157"/>
    <cellStyle name="Обычный 2 3 6 3" xfId="158"/>
    <cellStyle name="Обычный 2 3 6 4" xfId="159"/>
    <cellStyle name="Обычный 2 3 7" xfId="160"/>
    <cellStyle name="Обычный 2 3 8" xfId="161"/>
    <cellStyle name="Обычный 2 3 9" xfId="162"/>
    <cellStyle name="Обычный 2 4" xfId="163"/>
    <cellStyle name="Обычный 3" xfId="164"/>
    <cellStyle name="Обычный 3 2" xfId="165"/>
    <cellStyle name="Обычный 3 3" xfId="166"/>
    <cellStyle name="Обычный 3 3 2" xfId="167"/>
    <cellStyle name="Обычный 3 3 2 2" xfId="168"/>
    <cellStyle name="Обычный 3 3 2 3" xfId="169"/>
    <cellStyle name="Обычный 3 3 2 4" xfId="170"/>
    <cellStyle name="Обычный 3 3 3" xfId="171"/>
    <cellStyle name="Обычный 3 3 3 2" xfId="172"/>
    <cellStyle name="Обычный 3 3 3 3" xfId="173"/>
    <cellStyle name="Обычный 3 3 3 4" xfId="174"/>
    <cellStyle name="Обычный 3 3 4" xfId="175"/>
    <cellStyle name="Обычный 3 3 4 2" xfId="176"/>
    <cellStyle name="Обычный 3 3 4 3" xfId="177"/>
    <cellStyle name="Обычный 3 3 4 4" xfId="178"/>
    <cellStyle name="Обычный 3 3 5" xfId="179"/>
    <cellStyle name="Обычный 3 3 6" xfId="180"/>
    <cellStyle name="Обычный 3 3 7" xfId="181"/>
    <cellStyle name="Обычный 3 4" xfId="182"/>
    <cellStyle name="Обычный 3 4 2" xfId="183"/>
    <cellStyle name="Обычный 3 4 2 2" xfId="184"/>
    <cellStyle name="Обычный 3 4 2 3" xfId="185"/>
    <cellStyle name="Обычный 3 4 2 4" xfId="186"/>
    <cellStyle name="Обычный 3 4 3" xfId="187"/>
    <cellStyle name="Обычный 3 4 3 2" xfId="188"/>
    <cellStyle name="Обычный 3 4 3 3" xfId="189"/>
    <cellStyle name="Обычный 3 4 3 4" xfId="190"/>
    <cellStyle name="Обычный 3 4 4" xfId="191"/>
    <cellStyle name="Обычный 3 4 5" xfId="192"/>
    <cellStyle name="Обычный 3 4 6" xfId="193"/>
    <cellStyle name="Обычный 3 5" xfId="194"/>
    <cellStyle name="Обычный 3 5 2" xfId="195"/>
    <cellStyle name="Обычный 3 5 2 2" xfId="196"/>
    <cellStyle name="Обычный 3 5 2 3" xfId="197"/>
    <cellStyle name="Обычный 3 5 2 4" xfId="198"/>
    <cellStyle name="Обычный 3 5 3" xfId="199"/>
    <cellStyle name="Обычный 3 5 3 2" xfId="200"/>
    <cellStyle name="Обычный 3 5 3 3" xfId="201"/>
    <cellStyle name="Обычный 3 5 3 4" xfId="202"/>
    <cellStyle name="Обычный 3 5 4" xfId="203"/>
    <cellStyle name="Обычный 3 5 5" xfId="204"/>
    <cellStyle name="Обычный 3 5 6" xfId="205"/>
    <cellStyle name="Обычный 3 6" xfId="206"/>
    <cellStyle name="Обычный 3 6 2" xfId="207"/>
    <cellStyle name="Обычный 3 6 2 2" xfId="208"/>
    <cellStyle name="Обычный 3 6 2 3" xfId="209"/>
    <cellStyle name="Обычный 3 6 2 4" xfId="210"/>
    <cellStyle name="Обычный 3 6 3" xfId="211"/>
    <cellStyle name="Обычный 3 6 3 2" xfId="212"/>
    <cellStyle name="Обычный 3 6 3 3" xfId="213"/>
    <cellStyle name="Обычный 3 6 3 4" xfId="214"/>
    <cellStyle name="Обычный 3 6 4" xfId="215"/>
    <cellStyle name="Обычный 3 6 5" xfId="216"/>
    <cellStyle name="Обычный 3 6 6" xfId="217"/>
    <cellStyle name="Обычный 3 7" xfId="218"/>
    <cellStyle name="Обычный 4" xfId="2"/>
    <cellStyle name="Обычный 4 2" xfId="220"/>
    <cellStyle name="Обычный 4 3" xfId="335"/>
    <cellStyle name="Обычный 4 4" xfId="219"/>
    <cellStyle name="Обычный 5" xfId="221"/>
    <cellStyle name="Обычный 6" xfId="222"/>
    <cellStyle name="Обычный 7" xfId="223"/>
    <cellStyle name="Обычный 7 2" xfId="224"/>
    <cellStyle name="Обычный 7 3" xfId="225"/>
    <cellStyle name="Обычный 7 3 2" xfId="226"/>
    <cellStyle name="Обычный 7 3 3" xfId="227"/>
    <cellStyle name="Обычный 7 3 4" xfId="228"/>
    <cellStyle name="Обычный 7 4" xfId="229"/>
    <cellStyle name="Обычный 7 4 2" xfId="230"/>
    <cellStyle name="Обычный 7 4 3" xfId="231"/>
    <cellStyle name="Обычный 7 4 4" xfId="232"/>
    <cellStyle name="Обычный 7 5" xfId="233"/>
    <cellStyle name="Обычный 7 6" xfId="234"/>
    <cellStyle name="Обычный 7 7" xfId="235"/>
    <cellStyle name="Обычный 8" xfId="236"/>
    <cellStyle name="Обычный 9" xfId="237"/>
    <cellStyle name="Обычный 9 2" xfId="238"/>
    <cellStyle name="Обычный 9 2 2" xfId="239"/>
    <cellStyle name="Обычный 9 2 2 2" xfId="240"/>
    <cellStyle name="Обычный 9 2 2 3" xfId="241"/>
    <cellStyle name="Обычный 9 2 2 4" xfId="242"/>
    <cellStyle name="Обычный 9 2 3" xfId="243"/>
    <cellStyle name="Обычный 9 2 3 2" xfId="244"/>
    <cellStyle name="Обычный 9 2 3 3" xfId="245"/>
    <cellStyle name="Обычный 9 2 3 4" xfId="246"/>
    <cellStyle name="Обычный 9 2 4" xfId="247"/>
    <cellStyle name="Обычный 9 2 5" xfId="248"/>
    <cellStyle name="Обычный 9 2 6" xfId="249"/>
    <cellStyle name="Обычный 9 3" xfId="250"/>
    <cellStyle name="Обычный 9 3 2" xfId="251"/>
    <cellStyle name="Обычный 9 3 2 2" xfId="252"/>
    <cellStyle name="Обычный 9 3 2 3" xfId="253"/>
    <cellStyle name="Обычный 9 3 2 4" xfId="254"/>
    <cellStyle name="Обычный 9 3 3" xfId="255"/>
    <cellStyle name="Обычный 9 3 3 2" xfId="256"/>
    <cellStyle name="Обычный 9 3 3 3" xfId="257"/>
    <cellStyle name="Обычный 9 3 3 4" xfId="258"/>
    <cellStyle name="Обычный 9 3 4" xfId="259"/>
    <cellStyle name="Обычный 9 3 5" xfId="260"/>
    <cellStyle name="Обычный 9 3 6" xfId="261"/>
    <cellStyle name="Обычный 9 4" xfId="262"/>
    <cellStyle name="Обычный 9 4 2" xfId="263"/>
    <cellStyle name="Обычный 9 4 2 2" xfId="264"/>
    <cellStyle name="Обычный 9 4 2 3" xfId="265"/>
    <cellStyle name="Обычный 9 4 2 4" xfId="266"/>
    <cellStyle name="Обычный 9 4 3" xfId="267"/>
    <cellStyle name="Обычный 9 4 3 2" xfId="268"/>
    <cellStyle name="Обычный 9 4 3 3" xfId="269"/>
    <cellStyle name="Обычный 9 4 3 4" xfId="270"/>
    <cellStyle name="Обычный 9 4 4" xfId="271"/>
    <cellStyle name="Обычный 9 4 5" xfId="272"/>
    <cellStyle name="Обычный 9 4 6" xfId="273"/>
    <cellStyle name="Обычный 9 5" xfId="274"/>
    <cellStyle name="Обычный 9 5 2" xfId="275"/>
    <cellStyle name="Обычный 9 5 3" xfId="276"/>
    <cellStyle name="Обычный 9 5 4" xfId="277"/>
    <cellStyle name="Обычный 9 6" xfId="278"/>
    <cellStyle name="Обычный 9 6 2" xfId="279"/>
    <cellStyle name="Обычный 9 6 3" xfId="280"/>
    <cellStyle name="Обычный 9 6 4" xfId="281"/>
    <cellStyle name="Обычный 9 7" xfId="282"/>
    <cellStyle name="Обычный 9 8" xfId="283"/>
    <cellStyle name="Обычный 9 9" xfId="284"/>
    <cellStyle name="Процентный 2" xfId="285"/>
    <cellStyle name="Процентный 3" xfId="286"/>
    <cellStyle name="Финансовый 2" xfId="287"/>
    <cellStyle name="Финансовый 2 10" xfId="288"/>
    <cellStyle name="Финансовый 2 10 2" xfId="336"/>
    <cellStyle name="Финансовый 2 11" xfId="289"/>
    <cellStyle name="Финансовый 2 11 2" xfId="337"/>
    <cellStyle name="Финансовый 2 2" xfId="290"/>
    <cellStyle name="Финансовый 2 3" xfId="291"/>
    <cellStyle name="Финансовый 2 4" xfId="292"/>
    <cellStyle name="Финансовый 2 5" xfId="293"/>
    <cellStyle name="Финансовый 2 5 2" xfId="294"/>
    <cellStyle name="Финансовый 2 5 2 2" xfId="295"/>
    <cellStyle name="Финансовый 2 5 2 2 2" xfId="340"/>
    <cellStyle name="Финансовый 2 5 2 3" xfId="296"/>
    <cellStyle name="Финансовый 2 5 2 3 2" xfId="341"/>
    <cellStyle name="Финансовый 2 5 2 4" xfId="297"/>
    <cellStyle name="Финансовый 2 5 2 4 2" xfId="342"/>
    <cellStyle name="Финансовый 2 5 2 5" xfId="339"/>
    <cellStyle name="Финансовый 2 5 3" xfId="298"/>
    <cellStyle name="Финансовый 2 5 3 2" xfId="299"/>
    <cellStyle name="Финансовый 2 5 3 2 2" xfId="344"/>
    <cellStyle name="Финансовый 2 5 3 3" xfId="300"/>
    <cellStyle name="Финансовый 2 5 3 3 2" xfId="345"/>
    <cellStyle name="Финансовый 2 5 3 4" xfId="301"/>
    <cellStyle name="Финансовый 2 5 3 4 2" xfId="346"/>
    <cellStyle name="Финансовый 2 5 3 5" xfId="343"/>
    <cellStyle name="Финансовый 2 5 4" xfId="302"/>
    <cellStyle name="Финансовый 2 5 4 2" xfId="347"/>
    <cellStyle name="Финансовый 2 5 5" xfId="303"/>
    <cellStyle name="Финансовый 2 5 5 2" xfId="348"/>
    <cellStyle name="Финансовый 2 5 6" xfId="304"/>
    <cellStyle name="Финансовый 2 5 6 2" xfId="349"/>
    <cellStyle name="Финансовый 2 5 7" xfId="338"/>
    <cellStyle name="Финансовый 2 6" xfId="305"/>
    <cellStyle name="Финансовый 2 6 2" xfId="306"/>
    <cellStyle name="Финансовый 2 6 2 2" xfId="307"/>
    <cellStyle name="Финансовый 2 6 2 2 2" xfId="352"/>
    <cellStyle name="Финансовый 2 6 2 3" xfId="308"/>
    <cellStyle name="Финансовый 2 6 2 3 2" xfId="353"/>
    <cellStyle name="Финансовый 2 6 2 4" xfId="309"/>
    <cellStyle name="Финансовый 2 6 2 4 2" xfId="354"/>
    <cellStyle name="Финансовый 2 6 2 5" xfId="351"/>
    <cellStyle name="Финансовый 2 6 3" xfId="310"/>
    <cellStyle name="Финансовый 2 6 3 2" xfId="311"/>
    <cellStyle name="Финансовый 2 6 3 2 2" xfId="356"/>
    <cellStyle name="Финансовый 2 6 3 3" xfId="312"/>
    <cellStyle name="Финансовый 2 6 3 3 2" xfId="357"/>
    <cellStyle name="Финансовый 2 6 3 4" xfId="313"/>
    <cellStyle name="Финансовый 2 6 3 4 2" xfId="358"/>
    <cellStyle name="Финансовый 2 6 3 5" xfId="355"/>
    <cellStyle name="Финансовый 2 6 4" xfId="314"/>
    <cellStyle name="Финансовый 2 6 4 2" xfId="359"/>
    <cellStyle name="Финансовый 2 6 5" xfId="315"/>
    <cellStyle name="Финансовый 2 6 5 2" xfId="360"/>
    <cellStyle name="Финансовый 2 6 6" xfId="316"/>
    <cellStyle name="Финансовый 2 6 6 2" xfId="361"/>
    <cellStyle name="Финансовый 2 6 7" xfId="350"/>
    <cellStyle name="Финансовый 2 7" xfId="317"/>
    <cellStyle name="Финансовый 2 7 2" xfId="318"/>
    <cellStyle name="Финансовый 2 7 2 2" xfId="319"/>
    <cellStyle name="Финансовый 2 7 2 2 2" xfId="364"/>
    <cellStyle name="Финансовый 2 7 2 3" xfId="320"/>
    <cellStyle name="Финансовый 2 7 2 3 2" xfId="365"/>
    <cellStyle name="Финансовый 2 7 2 4" xfId="321"/>
    <cellStyle name="Финансовый 2 7 2 4 2" xfId="366"/>
    <cellStyle name="Финансовый 2 7 2 5" xfId="363"/>
    <cellStyle name="Финансовый 2 7 3" xfId="322"/>
    <cellStyle name="Финансовый 2 7 3 2" xfId="323"/>
    <cellStyle name="Финансовый 2 7 3 2 2" xfId="368"/>
    <cellStyle name="Финансовый 2 7 3 3" xfId="324"/>
    <cellStyle name="Финансовый 2 7 3 3 2" xfId="369"/>
    <cellStyle name="Финансовый 2 7 3 4" xfId="325"/>
    <cellStyle name="Финансовый 2 7 3 4 2" xfId="370"/>
    <cellStyle name="Финансовый 2 7 3 5" xfId="367"/>
    <cellStyle name="Финансовый 2 7 4" xfId="326"/>
    <cellStyle name="Финансовый 2 7 4 2" xfId="371"/>
    <cellStyle name="Финансовый 2 7 5" xfId="327"/>
    <cellStyle name="Финансовый 2 7 5 2" xfId="372"/>
    <cellStyle name="Финансовый 2 7 6" xfId="328"/>
    <cellStyle name="Финансовый 2 7 6 2" xfId="373"/>
    <cellStyle name="Финансовый 2 7 7" xfId="362"/>
    <cellStyle name="Финансовый 2 8" xfId="329"/>
    <cellStyle name="Финансовый 2 9" xfId="330"/>
    <cellStyle name="Финансовый 2 9 2" xfId="374"/>
    <cellStyle name="Финансовый 3" xfId="331"/>
    <cellStyle name="Финансовый 3 2" xfId="332"/>
    <cellStyle name="Финансовый 4" xfId="333"/>
    <cellStyle name="Финансовый 5" xfId="3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tabSelected="1" showWhiteSpace="0" view="pageBreakPreview" zoomScale="70" zoomScaleSheetLayoutView="70" workbookViewId="0">
      <selection activeCell="D19" sqref="D19"/>
    </sheetView>
  </sheetViews>
  <sheetFormatPr defaultColWidth="17.85546875" defaultRowHeight="18.75" x14ac:dyDescent="0.3"/>
  <cols>
    <col min="1" max="1" width="43.5703125" style="4" customWidth="1"/>
    <col min="2" max="2" width="17" style="2" customWidth="1"/>
    <col min="3" max="3" width="13.140625" style="4" customWidth="1"/>
    <col min="4" max="4" width="13.140625" style="3" customWidth="1"/>
    <col min="5" max="5" width="15.140625" style="11" customWidth="1"/>
    <col min="6" max="6" width="13.5703125" style="2" customWidth="1"/>
    <col min="7" max="7" width="15.85546875" style="11" customWidth="1"/>
    <col min="8" max="8" width="12.85546875" style="2" customWidth="1"/>
    <col min="9" max="9" width="16.42578125" style="11" customWidth="1"/>
    <col min="10" max="10" width="11.28515625" style="23" customWidth="1"/>
    <col min="11" max="11" width="15" style="24" customWidth="1"/>
    <col min="12" max="12" width="17.85546875" style="19"/>
    <col min="13" max="16384" width="17.85546875" style="2"/>
  </cols>
  <sheetData>
    <row r="1" spans="1:12" ht="22.5" customHeight="1" x14ac:dyDescent="0.3">
      <c r="A1" s="8"/>
      <c r="B1" s="8"/>
      <c r="C1" s="8"/>
      <c r="D1" s="8"/>
      <c r="E1" s="58"/>
      <c r="F1" s="4"/>
      <c r="G1" s="58"/>
      <c r="H1" s="59" t="s">
        <v>46</v>
      </c>
      <c r="I1" s="59"/>
      <c r="J1" s="59"/>
      <c r="K1" s="59"/>
    </row>
    <row r="2" spans="1:12" ht="23.25" x14ac:dyDescent="0.3">
      <c r="A2" s="8"/>
      <c r="B2" s="8"/>
      <c r="C2" s="8"/>
      <c r="D2" s="8"/>
      <c r="E2" s="58"/>
      <c r="F2" s="4"/>
      <c r="G2" s="58"/>
      <c r="H2" s="59" t="s">
        <v>47</v>
      </c>
      <c r="I2" s="59"/>
      <c r="J2" s="59"/>
      <c r="K2" s="59"/>
    </row>
    <row r="3" spans="1:12" ht="21" customHeight="1" x14ac:dyDescent="0.3">
      <c r="A3" s="8"/>
      <c r="B3" s="8"/>
      <c r="C3" s="8"/>
      <c r="D3" s="8"/>
      <c r="E3" s="58"/>
      <c r="F3" s="4"/>
      <c r="G3" s="58"/>
      <c r="H3" s="59" t="s">
        <v>48</v>
      </c>
      <c r="I3" s="59"/>
      <c r="J3" s="59"/>
      <c r="K3" s="59"/>
    </row>
    <row r="4" spans="1:12" ht="23.25" x14ac:dyDescent="0.3">
      <c r="A4" s="8"/>
      <c r="B4" s="8"/>
      <c r="C4" s="8"/>
      <c r="D4" s="8"/>
      <c r="E4" s="58"/>
      <c r="F4" s="4"/>
      <c r="G4" s="58"/>
      <c r="H4" s="59" t="s">
        <v>49</v>
      </c>
      <c r="I4" s="59"/>
      <c r="J4" s="59"/>
      <c r="K4" s="59"/>
    </row>
    <row r="5" spans="1:12" ht="23.25" x14ac:dyDescent="0.3">
      <c r="A5" s="8"/>
      <c r="B5" s="8"/>
      <c r="C5" s="8"/>
      <c r="D5" s="8"/>
      <c r="E5" s="58"/>
      <c r="F5" s="4"/>
      <c r="G5" s="58"/>
      <c r="H5" s="59" t="s">
        <v>50</v>
      </c>
      <c r="I5" s="59"/>
      <c r="J5" s="59"/>
      <c r="K5" s="59"/>
    </row>
    <row r="6" spans="1:12" s="3" customFormat="1" ht="51" customHeight="1" x14ac:dyDescent="0.25">
      <c r="A6" s="64" t="s">
        <v>75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20"/>
    </row>
    <row r="7" spans="1:12" ht="30.75" customHeight="1" x14ac:dyDescent="0.3">
      <c r="A7" s="65" t="s">
        <v>51</v>
      </c>
      <c r="B7" s="66" t="s">
        <v>52</v>
      </c>
      <c r="C7" s="27" t="s">
        <v>53</v>
      </c>
      <c r="D7" s="27" t="s">
        <v>55</v>
      </c>
      <c r="E7" s="67" t="s">
        <v>54</v>
      </c>
      <c r="F7" s="27" t="s">
        <v>62</v>
      </c>
      <c r="G7" s="67" t="s">
        <v>56</v>
      </c>
      <c r="H7" s="29" t="s">
        <v>76</v>
      </c>
      <c r="I7" s="67" t="s">
        <v>57</v>
      </c>
      <c r="J7" s="29" t="s">
        <v>77</v>
      </c>
      <c r="K7" s="67" t="s">
        <v>63</v>
      </c>
    </row>
    <row r="8" spans="1:12" ht="48.75" customHeight="1" x14ac:dyDescent="0.3">
      <c r="A8" s="65"/>
      <c r="B8" s="66"/>
      <c r="C8" s="27" t="s">
        <v>0</v>
      </c>
      <c r="D8" s="60" t="s">
        <v>1</v>
      </c>
      <c r="E8" s="67"/>
      <c r="F8" s="27" t="s">
        <v>58</v>
      </c>
      <c r="G8" s="67"/>
      <c r="H8" s="61" t="s">
        <v>58</v>
      </c>
      <c r="I8" s="67"/>
      <c r="J8" s="61" t="s">
        <v>58</v>
      </c>
      <c r="K8" s="67"/>
    </row>
    <row r="9" spans="1:12" ht="19.5" customHeight="1" x14ac:dyDescent="0.3">
      <c r="A9" s="28">
        <v>1</v>
      </c>
      <c r="B9" s="29">
        <v>2</v>
      </c>
      <c r="C9" s="29">
        <v>3</v>
      </c>
      <c r="D9" s="61">
        <v>4</v>
      </c>
      <c r="E9" s="29">
        <v>5</v>
      </c>
      <c r="F9" s="61">
        <v>6</v>
      </c>
      <c r="G9" s="29">
        <v>7</v>
      </c>
      <c r="H9" s="61">
        <v>8</v>
      </c>
      <c r="I9" s="29">
        <v>9</v>
      </c>
      <c r="J9" s="61">
        <v>10</v>
      </c>
      <c r="K9" s="29">
        <v>11</v>
      </c>
    </row>
    <row r="10" spans="1:12" s="9" customFormat="1" ht="24.95" customHeight="1" x14ac:dyDescent="0.3">
      <c r="A10" s="30" t="s">
        <v>2</v>
      </c>
      <c r="B10" s="31"/>
      <c r="C10" s="4"/>
      <c r="D10" s="32"/>
      <c r="E10" s="33"/>
      <c r="F10" s="34"/>
      <c r="G10" s="35"/>
      <c r="H10" s="36"/>
      <c r="I10" s="35"/>
      <c r="J10" s="36"/>
      <c r="K10" s="35"/>
      <c r="L10" s="12"/>
    </row>
    <row r="11" spans="1:12" s="9" customFormat="1" ht="46.5" customHeight="1" x14ac:dyDescent="0.3">
      <c r="A11" s="30" t="s">
        <v>64</v>
      </c>
      <c r="B11" s="31" t="s">
        <v>3</v>
      </c>
      <c r="C11" s="32">
        <v>41.92</v>
      </c>
      <c r="D11" s="32">
        <v>42.12</v>
      </c>
      <c r="E11" s="37">
        <f>D11/C11*100</f>
        <v>100.47709923664121</v>
      </c>
      <c r="F11" s="38">
        <f>D11+D12+D14-D13-D15</f>
        <v>42.447000000000003</v>
      </c>
      <c r="G11" s="39">
        <f t="shared" ref="G11:G61" si="0">F11/D11*100</f>
        <v>100.77635327635328</v>
      </c>
      <c r="H11" s="38">
        <f>F11+F12+F14-F13-F15</f>
        <v>42.487000000000002</v>
      </c>
      <c r="I11" s="39">
        <f t="shared" ref="I11:K26" si="1">H11/F11*100</f>
        <v>100.09423516385138</v>
      </c>
      <c r="J11" s="38">
        <f>H11+H12+H14-H13-H15</f>
        <v>42.519999999999996</v>
      </c>
      <c r="K11" s="39">
        <f t="shared" si="1"/>
        <v>100.07767081695576</v>
      </c>
      <c r="L11" s="12"/>
    </row>
    <row r="12" spans="1:12" s="9" customFormat="1" ht="24.95" customHeight="1" x14ac:dyDescent="0.3">
      <c r="A12" s="30" t="s">
        <v>8</v>
      </c>
      <c r="B12" s="31" t="s">
        <v>3</v>
      </c>
      <c r="C12" s="32">
        <v>0.51900000000000002</v>
      </c>
      <c r="D12" s="32">
        <v>0.52</v>
      </c>
      <c r="E12" s="37">
        <f t="shared" ref="E12:E62" si="2">D12/C12*100</f>
        <v>100.1926782273603</v>
      </c>
      <c r="F12" s="40">
        <v>0.52500000000000002</v>
      </c>
      <c r="G12" s="39">
        <f t="shared" si="0"/>
        <v>100.96153846153845</v>
      </c>
      <c r="H12" s="38">
        <v>0.53400000000000003</v>
      </c>
      <c r="I12" s="39">
        <f t="shared" si="1"/>
        <v>101.71428571428571</v>
      </c>
      <c r="J12" s="38">
        <v>0.54200000000000004</v>
      </c>
      <c r="K12" s="39">
        <f t="shared" si="1"/>
        <v>101.49812734082397</v>
      </c>
      <c r="L12" s="12"/>
    </row>
    <row r="13" spans="1:12" s="9" customFormat="1" ht="24.95" customHeight="1" x14ac:dyDescent="0.3">
      <c r="A13" s="30" t="s">
        <v>9</v>
      </c>
      <c r="B13" s="31" t="s">
        <v>3</v>
      </c>
      <c r="C13" s="32">
        <v>0.71499999999999997</v>
      </c>
      <c r="D13" s="32">
        <v>0.623</v>
      </c>
      <c r="E13" s="37">
        <f t="shared" si="2"/>
        <v>87.132867132867133</v>
      </c>
      <c r="F13" s="40">
        <v>0.65</v>
      </c>
      <c r="G13" s="39">
        <f t="shared" si="0"/>
        <v>104.3338683788122</v>
      </c>
      <c r="H13" s="38">
        <v>0.68500000000000005</v>
      </c>
      <c r="I13" s="39">
        <f t="shared" si="1"/>
        <v>105.38461538461539</v>
      </c>
      <c r="J13" s="38">
        <v>0.69699999999999995</v>
      </c>
      <c r="K13" s="39">
        <f t="shared" si="1"/>
        <v>101.75182481751823</v>
      </c>
      <c r="L13" s="12"/>
    </row>
    <row r="14" spans="1:12" s="9" customFormat="1" ht="24.95" customHeight="1" x14ac:dyDescent="0.3">
      <c r="A14" s="30" t="s">
        <v>10</v>
      </c>
      <c r="B14" s="31" t="s">
        <v>3</v>
      </c>
      <c r="C14" s="32">
        <v>1.909</v>
      </c>
      <c r="D14" s="32">
        <v>1.853</v>
      </c>
      <c r="E14" s="37">
        <f>D14/C14*100</f>
        <v>97.066526977475121</v>
      </c>
      <c r="F14" s="40">
        <v>1.6639999999999999</v>
      </c>
      <c r="G14" s="39">
        <f t="shared" si="0"/>
        <v>89.800323799244467</v>
      </c>
      <c r="H14" s="38">
        <v>1.6539999999999999</v>
      </c>
      <c r="I14" s="39">
        <f t="shared" si="1"/>
        <v>99.399038461538453</v>
      </c>
      <c r="J14" s="38">
        <v>1.635</v>
      </c>
      <c r="K14" s="39">
        <f t="shared" si="1"/>
        <v>98.851269649334952</v>
      </c>
      <c r="L14" s="12"/>
    </row>
    <row r="15" spans="1:12" s="9" customFormat="1" ht="24.95" customHeight="1" x14ac:dyDescent="0.3">
      <c r="A15" s="30" t="s">
        <v>11</v>
      </c>
      <c r="B15" s="31" t="s">
        <v>3</v>
      </c>
      <c r="C15" s="32">
        <v>1.5129999999999999</v>
      </c>
      <c r="D15" s="32">
        <v>1.423</v>
      </c>
      <c r="E15" s="37">
        <f t="shared" si="2"/>
        <v>94.051553205551897</v>
      </c>
      <c r="F15" s="40">
        <v>1.4990000000000001</v>
      </c>
      <c r="G15" s="39">
        <f t="shared" si="0"/>
        <v>105.34082923401265</v>
      </c>
      <c r="H15" s="38">
        <v>1.47</v>
      </c>
      <c r="I15" s="39">
        <f t="shared" si="1"/>
        <v>98.065376917945287</v>
      </c>
      <c r="J15" s="38">
        <v>1.4650000000000001</v>
      </c>
      <c r="K15" s="39">
        <f t="shared" si="1"/>
        <v>99.659863945578238</v>
      </c>
      <c r="L15" s="12"/>
    </row>
    <row r="16" spans="1:12" s="9" customFormat="1" ht="42" customHeight="1" x14ac:dyDescent="0.3">
      <c r="A16" s="30" t="s">
        <v>15</v>
      </c>
      <c r="B16" s="31" t="s">
        <v>5</v>
      </c>
      <c r="C16" s="41">
        <f>C18+C20+C22+C24</f>
        <v>4447.9669999999996</v>
      </c>
      <c r="D16" s="41">
        <f>D18+D20+D22+D24</f>
        <v>4128.5470000000005</v>
      </c>
      <c r="E16" s="41">
        <f t="shared" si="2"/>
        <v>92.818741685808391</v>
      </c>
      <c r="F16" s="41">
        <f>F18+F20+F22+F24</f>
        <v>3355.058</v>
      </c>
      <c r="G16" s="42">
        <f t="shared" si="0"/>
        <v>81.264861463367126</v>
      </c>
      <c r="H16" s="41">
        <f>H18+H20+H22+H24</f>
        <v>3680.2129999999997</v>
      </c>
      <c r="I16" s="42">
        <f t="shared" si="1"/>
        <v>109.69148670455175</v>
      </c>
      <c r="J16" s="41">
        <v>3692.1</v>
      </c>
      <c r="K16" s="42">
        <f t="shared" si="1"/>
        <v>100.32299760910578</v>
      </c>
      <c r="L16" s="12"/>
    </row>
    <row r="17" spans="1:13" s="9" customFormat="1" ht="43.5" customHeight="1" x14ac:dyDescent="0.3">
      <c r="A17" s="30" t="s">
        <v>16</v>
      </c>
      <c r="B17" s="31" t="s">
        <v>5</v>
      </c>
      <c r="C17" s="41">
        <f>C19+C21+C23+C25</f>
        <v>2803.9650000000001</v>
      </c>
      <c r="D17" s="41">
        <f>D19+D21+D23+D25</f>
        <v>2376.0409999999997</v>
      </c>
      <c r="E17" s="41">
        <f t="shared" si="2"/>
        <v>84.738611216616448</v>
      </c>
      <c r="F17" s="41">
        <f>F19+F21+F23+F25</f>
        <v>1458.5610000000001</v>
      </c>
      <c r="G17" s="42">
        <f t="shared" si="0"/>
        <v>61.386188201297884</v>
      </c>
      <c r="H17" s="41">
        <f>H19+H21+H23+H25</f>
        <v>1573.7019999999998</v>
      </c>
      <c r="I17" s="42">
        <f t="shared" si="1"/>
        <v>107.89415046748128</v>
      </c>
      <c r="J17" s="41">
        <v>1590.4</v>
      </c>
      <c r="K17" s="42">
        <f t="shared" si="1"/>
        <v>101.06106492842993</v>
      </c>
      <c r="L17" s="12"/>
    </row>
    <row r="18" spans="1:13" s="9" customFormat="1" ht="27.75" customHeight="1" x14ac:dyDescent="0.3">
      <c r="A18" s="30" t="s">
        <v>13</v>
      </c>
      <c r="B18" s="31" t="s">
        <v>5</v>
      </c>
      <c r="C18" s="41">
        <v>225.7</v>
      </c>
      <c r="D18" s="41">
        <v>240.3</v>
      </c>
      <c r="E18" s="41">
        <f t="shared" si="2"/>
        <v>106.46876384581303</v>
      </c>
      <c r="F18" s="42">
        <v>253.6</v>
      </c>
      <c r="G18" s="42">
        <f t="shared" si="0"/>
        <v>105.53474823137743</v>
      </c>
      <c r="H18" s="43">
        <v>271.89999999999998</v>
      </c>
      <c r="I18" s="42">
        <f t="shared" si="1"/>
        <v>107.2160883280757</v>
      </c>
      <c r="J18" s="43">
        <v>272.2</v>
      </c>
      <c r="K18" s="42">
        <f t="shared" si="1"/>
        <v>100.11033468186834</v>
      </c>
      <c r="L18" s="12"/>
    </row>
    <row r="19" spans="1:13" s="9" customFormat="1" ht="45" customHeight="1" x14ac:dyDescent="0.3">
      <c r="A19" s="30" t="s">
        <v>16</v>
      </c>
      <c r="B19" s="31" t="s">
        <v>5</v>
      </c>
      <c r="C19" s="41">
        <v>50.6</v>
      </c>
      <c r="D19" s="41">
        <v>54.3</v>
      </c>
      <c r="E19" s="41">
        <f t="shared" si="2"/>
        <v>107.31225296442688</v>
      </c>
      <c r="F19" s="42">
        <v>57.7</v>
      </c>
      <c r="G19" s="42">
        <f t="shared" si="0"/>
        <v>106.26151012891344</v>
      </c>
      <c r="H19" s="43">
        <v>62.4</v>
      </c>
      <c r="I19" s="42">
        <f t="shared" si="1"/>
        <v>108.14558058925476</v>
      </c>
      <c r="J19" s="43">
        <v>62.5</v>
      </c>
      <c r="K19" s="42">
        <f t="shared" si="1"/>
        <v>100.16025641025641</v>
      </c>
      <c r="L19" s="12"/>
    </row>
    <row r="20" spans="1:13" s="9" customFormat="1" ht="27" customHeight="1" x14ac:dyDescent="0.3">
      <c r="A20" s="30" t="s">
        <v>14</v>
      </c>
      <c r="B20" s="31" t="s">
        <v>5</v>
      </c>
      <c r="C20" s="41">
        <v>3182.1</v>
      </c>
      <c r="D20" s="41">
        <v>2793.5</v>
      </c>
      <c r="E20" s="41">
        <f t="shared" si="2"/>
        <v>87.787938782564979</v>
      </c>
      <c r="F20" s="42">
        <v>1951.4</v>
      </c>
      <c r="G20" s="42">
        <f t="shared" si="0"/>
        <v>69.855020583497407</v>
      </c>
      <c r="H20" s="43">
        <v>2177.6999999999998</v>
      </c>
      <c r="I20" s="42">
        <f t="shared" si="1"/>
        <v>111.59680229578764</v>
      </c>
      <c r="J20" s="43">
        <v>2202</v>
      </c>
      <c r="K20" s="42">
        <f t="shared" si="1"/>
        <v>101.115856178537</v>
      </c>
      <c r="L20" s="12"/>
    </row>
    <row r="21" spans="1:13" s="9" customFormat="1" ht="45" customHeight="1" x14ac:dyDescent="0.3">
      <c r="A21" s="30" t="s">
        <v>16</v>
      </c>
      <c r="B21" s="31" t="s">
        <v>5</v>
      </c>
      <c r="C21" s="41">
        <v>1921.3</v>
      </c>
      <c r="D21" s="41">
        <v>1448.4</v>
      </c>
      <c r="E21" s="41">
        <f t="shared" si="2"/>
        <v>75.386457086347789</v>
      </c>
      <c r="F21" s="42">
        <v>485</v>
      </c>
      <c r="G21" s="42">
        <f t="shared" si="0"/>
        <v>33.48522507594587</v>
      </c>
      <c r="H21" s="43">
        <v>531.4</v>
      </c>
      <c r="I21" s="42">
        <f t="shared" si="1"/>
        <v>109.56701030927836</v>
      </c>
      <c r="J21" s="43">
        <v>532</v>
      </c>
      <c r="K21" s="42">
        <f t="shared" si="1"/>
        <v>100.11290929619872</v>
      </c>
      <c r="L21" s="12"/>
    </row>
    <row r="22" spans="1:13" s="9" customFormat="1" ht="46.5" customHeight="1" x14ac:dyDescent="0.3">
      <c r="A22" s="30" t="s">
        <v>40</v>
      </c>
      <c r="B22" s="31" t="s">
        <v>5</v>
      </c>
      <c r="C22" s="41">
        <v>473.2</v>
      </c>
      <c r="D22" s="41">
        <v>500.8</v>
      </c>
      <c r="E22" s="41">
        <f t="shared" si="2"/>
        <v>105.83262890955199</v>
      </c>
      <c r="F22" s="42">
        <v>524.4</v>
      </c>
      <c r="G22" s="42">
        <f t="shared" si="0"/>
        <v>104.71246006389777</v>
      </c>
      <c r="H22" s="43">
        <v>565.6</v>
      </c>
      <c r="I22" s="42">
        <f t="shared" si="1"/>
        <v>107.85659801678109</v>
      </c>
      <c r="J22" s="43">
        <v>582.29999999999995</v>
      </c>
      <c r="K22" s="42">
        <f t="shared" si="1"/>
        <v>102.95261669024045</v>
      </c>
      <c r="L22" s="12"/>
    </row>
    <row r="23" spans="1:13" s="9" customFormat="1" ht="45.75" customHeight="1" x14ac:dyDescent="0.3">
      <c r="A23" s="30" t="s">
        <v>16</v>
      </c>
      <c r="B23" s="31" t="s">
        <v>5</v>
      </c>
      <c r="C23" s="41">
        <v>450.2</v>
      </c>
      <c r="D23" s="41">
        <v>476.4</v>
      </c>
      <c r="E23" s="41">
        <f t="shared" si="2"/>
        <v>105.81963571745891</v>
      </c>
      <c r="F23" s="42">
        <v>498.8</v>
      </c>
      <c r="G23" s="42">
        <f t="shared" si="0"/>
        <v>104.70193115029387</v>
      </c>
      <c r="H23" s="43">
        <v>537.9</v>
      </c>
      <c r="I23" s="42">
        <f t="shared" si="1"/>
        <v>107.83881315156374</v>
      </c>
      <c r="J23" s="43">
        <v>554</v>
      </c>
      <c r="K23" s="42">
        <f t="shared" si="1"/>
        <v>102.99312139802939</v>
      </c>
      <c r="L23" s="12"/>
    </row>
    <row r="24" spans="1:13" s="9" customFormat="1" ht="44.25" customHeight="1" x14ac:dyDescent="0.3">
      <c r="A24" s="30" t="s">
        <v>41</v>
      </c>
      <c r="B24" s="31" t="s">
        <v>5</v>
      </c>
      <c r="C24" s="41">
        <f>114.014+452.953</f>
        <v>566.96699999999998</v>
      </c>
      <c r="D24" s="41">
        <f>120.428+473.519</f>
        <v>593.947</v>
      </c>
      <c r="E24" s="41">
        <f t="shared" si="2"/>
        <v>104.75865438376483</v>
      </c>
      <c r="F24" s="42">
        <f>126.3+499.358</f>
        <v>625.65800000000002</v>
      </c>
      <c r="G24" s="43">
        <f t="shared" si="0"/>
        <v>105.33902856652193</v>
      </c>
      <c r="H24" s="43">
        <f>133.4+531.613</f>
        <v>665.01300000000003</v>
      </c>
      <c r="I24" s="43">
        <f t="shared" si="1"/>
        <v>106.29017770091649</v>
      </c>
      <c r="J24" s="43">
        <v>684.6</v>
      </c>
      <c r="K24" s="43">
        <f t="shared" si="1"/>
        <v>102.9453559554475</v>
      </c>
      <c r="L24" s="12"/>
    </row>
    <row r="25" spans="1:13" s="9" customFormat="1" ht="45" customHeight="1" x14ac:dyDescent="0.3">
      <c r="A25" s="30" t="s">
        <v>16</v>
      </c>
      <c r="B25" s="31" t="s">
        <v>5</v>
      </c>
      <c r="C25" s="41">
        <f>114.014+267.851</f>
        <v>381.86500000000001</v>
      </c>
      <c r="D25" s="41">
        <f>120.428+276.513</f>
        <v>396.94099999999997</v>
      </c>
      <c r="E25" s="41">
        <f t="shared" si="2"/>
        <v>103.94799209144591</v>
      </c>
      <c r="F25" s="42">
        <f>126.3+290.761</f>
        <v>417.06100000000004</v>
      </c>
      <c r="G25" s="42">
        <f t="shared" si="0"/>
        <v>105.06876336785569</v>
      </c>
      <c r="H25" s="43">
        <f>133.4+308.602</f>
        <v>442.00199999999995</v>
      </c>
      <c r="I25" s="42">
        <f t="shared" si="1"/>
        <v>105.98018035730983</v>
      </c>
      <c r="J25" s="43">
        <v>454.8</v>
      </c>
      <c r="K25" s="42">
        <f t="shared" si="1"/>
        <v>102.89546201148411</v>
      </c>
      <c r="L25" s="12"/>
    </row>
    <row r="26" spans="1:13" s="9" customFormat="1" ht="24.95" customHeight="1" x14ac:dyDescent="0.3">
      <c r="A26" s="30" t="s">
        <v>12</v>
      </c>
      <c r="B26" s="31" t="s">
        <v>5</v>
      </c>
      <c r="C26" s="41">
        <f>C27+C28</f>
        <v>563.70000000000005</v>
      </c>
      <c r="D26" s="41">
        <f>D27+D28</f>
        <v>589.1</v>
      </c>
      <c r="E26" s="41">
        <f t="shared" si="2"/>
        <v>104.50594287741706</v>
      </c>
      <c r="F26" s="41">
        <f>F27+F28</f>
        <v>616.70000000000005</v>
      </c>
      <c r="G26" s="42">
        <f t="shared" si="0"/>
        <v>104.68511288406044</v>
      </c>
      <c r="H26" s="41">
        <f>H27+H28</f>
        <v>624.29999999999995</v>
      </c>
      <c r="I26" s="42">
        <f t="shared" si="1"/>
        <v>101.23236581806387</v>
      </c>
      <c r="J26" s="41">
        <f>J27+J28</f>
        <v>630.90000000000009</v>
      </c>
      <c r="K26" s="42">
        <f t="shared" si="1"/>
        <v>101.05718404613168</v>
      </c>
      <c r="L26" s="12"/>
    </row>
    <row r="27" spans="1:13" s="9" customFormat="1" ht="24.95" customHeight="1" x14ac:dyDescent="0.3">
      <c r="A27" s="30" t="s">
        <v>23</v>
      </c>
      <c r="B27" s="31" t="s">
        <v>5</v>
      </c>
      <c r="C27" s="41">
        <v>61.6</v>
      </c>
      <c r="D27" s="41">
        <v>64</v>
      </c>
      <c r="E27" s="41">
        <f t="shared" si="2"/>
        <v>103.89610389610388</v>
      </c>
      <c r="F27" s="41">
        <v>63.5</v>
      </c>
      <c r="G27" s="42">
        <f t="shared" si="0"/>
        <v>99.21875</v>
      </c>
      <c r="H27" s="41">
        <v>64.900000000000006</v>
      </c>
      <c r="I27" s="42">
        <f t="shared" ref="I27:K40" si="3">H27/F27*100</f>
        <v>102.20472440944883</v>
      </c>
      <c r="J27" s="41">
        <v>65.2</v>
      </c>
      <c r="K27" s="42">
        <f t="shared" si="3"/>
        <v>100.46224961479197</v>
      </c>
      <c r="L27" s="12"/>
    </row>
    <row r="28" spans="1:13" s="9" customFormat="1" ht="24.95" customHeight="1" x14ac:dyDescent="0.3">
      <c r="A28" s="30" t="s">
        <v>24</v>
      </c>
      <c r="B28" s="31" t="s">
        <v>5</v>
      </c>
      <c r="C28" s="41">
        <v>502.1</v>
      </c>
      <c r="D28" s="41">
        <v>525.1</v>
      </c>
      <c r="E28" s="41">
        <f t="shared" si="2"/>
        <v>104.5807608046206</v>
      </c>
      <c r="F28" s="42">
        <v>553.20000000000005</v>
      </c>
      <c r="G28" s="42">
        <f t="shared" si="0"/>
        <v>105.35136164540089</v>
      </c>
      <c r="H28" s="43">
        <v>559.4</v>
      </c>
      <c r="I28" s="42">
        <f t="shared" si="3"/>
        <v>101.12075198843094</v>
      </c>
      <c r="J28" s="43">
        <v>565.70000000000005</v>
      </c>
      <c r="K28" s="42">
        <f t="shared" si="3"/>
        <v>101.12620664998214</v>
      </c>
      <c r="L28" s="12"/>
    </row>
    <row r="29" spans="1:13" s="9" customFormat="1" ht="24.95" customHeight="1" x14ac:dyDescent="0.3">
      <c r="A29" s="30" t="s">
        <v>17</v>
      </c>
      <c r="B29" s="31" t="s">
        <v>5</v>
      </c>
      <c r="C29" s="41">
        <v>28699.7</v>
      </c>
      <c r="D29" s="41">
        <v>33246.400000000001</v>
      </c>
      <c r="E29" s="41">
        <f t="shared" si="2"/>
        <v>115.84232587797085</v>
      </c>
      <c r="F29" s="42">
        <v>39106.400000000001</v>
      </c>
      <c r="G29" s="42">
        <f t="shared" si="0"/>
        <v>117.62596852591558</v>
      </c>
      <c r="H29" s="42">
        <v>41178.6</v>
      </c>
      <c r="I29" s="42">
        <f t="shared" si="3"/>
        <v>105.29887691017325</v>
      </c>
      <c r="J29" s="42">
        <v>41305.599999999999</v>
      </c>
      <c r="K29" s="42">
        <f t="shared" si="3"/>
        <v>100.30841262209012</v>
      </c>
      <c r="L29" s="12"/>
    </row>
    <row r="30" spans="1:13" s="9" customFormat="1" ht="47.25" customHeight="1" x14ac:dyDescent="0.3">
      <c r="A30" s="30" t="s">
        <v>16</v>
      </c>
      <c r="B30" s="31" t="s">
        <v>5</v>
      </c>
      <c r="C30" s="41">
        <v>25835.200000000001</v>
      </c>
      <c r="D30" s="41">
        <v>29978.400000000001</v>
      </c>
      <c r="E30" s="41">
        <f t="shared" si="2"/>
        <v>116.03703474329596</v>
      </c>
      <c r="F30" s="41">
        <v>35189.599999999999</v>
      </c>
      <c r="G30" s="42">
        <f t="shared" si="0"/>
        <v>117.38318255810849</v>
      </c>
      <c r="H30" s="41">
        <v>37020.1</v>
      </c>
      <c r="I30" s="42">
        <f t="shared" si="3"/>
        <v>105.20182099256598</v>
      </c>
      <c r="J30" s="41">
        <v>37121.199999999997</v>
      </c>
      <c r="K30" s="42">
        <f t="shared" si="3"/>
        <v>100.2730948862915</v>
      </c>
      <c r="L30" s="12"/>
    </row>
    <row r="31" spans="1:13" s="9" customFormat="1" ht="24.95" customHeight="1" x14ac:dyDescent="0.3">
      <c r="A31" s="30" t="s">
        <v>18</v>
      </c>
      <c r="B31" s="31" t="s">
        <v>5</v>
      </c>
      <c r="C31" s="27">
        <v>2728.6</v>
      </c>
      <c r="D31" s="41">
        <v>3958.6</v>
      </c>
      <c r="E31" s="41">
        <f t="shared" si="2"/>
        <v>145.07806200982191</v>
      </c>
      <c r="F31" s="42">
        <v>5985.4</v>
      </c>
      <c r="G31" s="42">
        <f t="shared" si="0"/>
        <v>151.19991916334058</v>
      </c>
      <c r="H31" s="42">
        <v>4814.6000000000004</v>
      </c>
      <c r="I31" s="42">
        <f t="shared" si="3"/>
        <v>80.439068399772793</v>
      </c>
      <c r="J31" s="42">
        <v>4850.5</v>
      </c>
      <c r="K31" s="42">
        <f t="shared" si="3"/>
        <v>100.74564865201678</v>
      </c>
      <c r="L31" s="12"/>
    </row>
    <row r="32" spans="1:13" s="9" customFormat="1" ht="42.75" customHeight="1" x14ac:dyDescent="0.3">
      <c r="A32" s="30" t="s">
        <v>16</v>
      </c>
      <c r="B32" s="44" t="s">
        <v>5</v>
      </c>
      <c r="C32" s="41">
        <v>1759.6</v>
      </c>
      <c r="D32" s="41">
        <v>2685.5</v>
      </c>
      <c r="E32" s="41">
        <f t="shared" si="2"/>
        <v>152.61991361673108</v>
      </c>
      <c r="F32" s="41">
        <v>4287.2</v>
      </c>
      <c r="G32" s="42">
        <f t="shared" si="0"/>
        <v>159.64252466952149</v>
      </c>
      <c r="H32" s="41">
        <v>4055.2</v>
      </c>
      <c r="I32" s="42">
        <f t="shared" si="3"/>
        <v>94.588542638551971</v>
      </c>
      <c r="J32" s="41">
        <v>4080.1</v>
      </c>
      <c r="K32" s="42">
        <f t="shared" si="3"/>
        <v>100.61402643519432</v>
      </c>
      <c r="L32" s="12"/>
      <c r="M32" s="18"/>
    </row>
    <row r="33" spans="1:12" s="9" customFormat="1" ht="65.25" customHeight="1" x14ac:dyDescent="0.3">
      <c r="A33" s="45" t="s">
        <v>19</v>
      </c>
      <c r="B33" s="44" t="s">
        <v>74</v>
      </c>
      <c r="C33" s="41">
        <v>13.2</v>
      </c>
      <c r="D33" s="41">
        <v>13.7</v>
      </c>
      <c r="E33" s="41">
        <f t="shared" si="2"/>
        <v>103.78787878787878</v>
      </c>
      <c r="F33" s="42">
        <v>14.3</v>
      </c>
      <c r="G33" s="42">
        <f t="shared" si="0"/>
        <v>104.37956204379563</v>
      </c>
      <c r="H33" s="43">
        <v>14.4</v>
      </c>
      <c r="I33" s="42">
        <f t="shared" si="3"/>
        <v>100.69930069930069</v>
      </c>
      <c r="J33" s="43">
        <v>14.4</v>
      </c>
      <c r="K33" s="42">
        <f t="shared" si="3"/>
        <v>100</v>
      </c>
      <c r="L33" s="12"/>
    </row>
    <row r="34" spans="1:12" s="9" customFormat="1" ht="24.75" customHeight="1" x14ac:dyDescent="0.3">
      <c r="A34" s="30" t="s">
        <v>20</v>
      </c>
      <c r="B34" s="31"/>
      <c r="C34" s="41"/>
      <c r="D34" s="41"/>
      <c r="E34" s="41"/>
      <c r="F34" s="42"/>
      <c r="G34" s="42"/>
      <c r="H34" s="43"/>
      <c r="I34" s="42"/>
      <c r="J34" s="43"/>
      <c r="K34" s="42"/>
      <c r="L34" s="12"/>
    </row>
    <row r="35" spans="1:12" s="9" customFormat="1" ht="44.25" customHeight="1" x14ac:dyDescent="0.3">
      <c r="A35" s="45" t="s">
        <v>21</v>
      </c>
      <c r="B35" s="46" t="s">
        <v>5</v>
      </c>
      <c r="C35" s="37">
        <v>10565.9</v>
      </c>
      <c r="D35" s="37">
        <v>11760.5</v>
      </c>
      <c r="E35" s="37">
        <f t="shared" ref="E35:E40" si="4">D35/C35*100</f>
        <v>111.30618309845826</v>
      </c>
      <c r="F35" s="48">
        <v>12791.6</v>
      </c>
      <c r="G35" s="48">
        <f t="shared" ref="G35:G40" si="5">F35/D35*100</f>
        <v>108.76748437566431</v>
      </c>
      <c r="H35" s="48">
        <v>13783</v>
      </c>
      <c r="I35" s="48">
        <f t="shared" ref="I35:I36" si="6">H35/F35*100</f>
        <v>107.75039869914632</v>
      </c>
      <c r="J35" s="48">
        <v>13850</v>
      </c>
      <c r="K35" s="48">
        <f t="shared" ref="K35:K37" si="7">J35/H35*100</f>
        <v>100.48610607269825</v>
      </c>
      <c r="L35" s="12"/>
    </row>
    <row r="36" spans="1:12" s="9" customFormat="1" ht="46.5" customHeight="1" x14ac:dyDescent="0.3">
      <c r="A36" s="45" t="s">
        <v>16</v>
      </c>
      <c r="B36" s="46" t="s">
        <v>5</v>
      </c>
      <c r="C36" s="41">
        <v>5201</v>
      </c>
      <c r="D36" s="41">
        <v>5965.2</v>
      </c>
      <c r="E36" s="37">
        <f t="shared" si="4"/>
        <v>114.6933282061142</v>
      </c>
      <c r="F36" s="41">
        <v>6474.3</v>
      </c>
      <c r="G36" s="48">
        <f t="shared" si="5"/>
        <v>108.53450010058339</v>
      </c>
      <c r="H36" s="41">
        <v>6979.8</v>
      </c>
      <c r="I36" s="48">
        <f t="shared" si="6"/>
        <v>107.80779389277606</v>
      </c>
      <c r="J36" s="41">
        <v>7014.4</v>
      </c>
      <c r="K36" s="48">
        <f t="shared" si="7"/>
        <v>100.49571620963351</v>
      </c>
      <c r="L36" s="12"/>
    </row>
    <row r="37" spans="1:12" s="9" customFormat="1" ht="43.5" customHeight="1" x14ac:dyDescent="0.3">
      <c r="A37" s="45" t="s">
        <v>65</v>
      </c>
      <c r="B37" s="31" t="s">
        <v>29</v>
      </c>
      <c r="C37" s="47">
        <v>1003</v>
      </c>
      <c r="D37" s="47">
        <v>1005</v>
      </c>
      <c r="E37" s="37">
        <f t="shared" si="4"/>
        <v>100.19940179461615</v>
      </c>
      <c r="F37" s="47">
        <v>1006</v>
      </c>
      <c r="G37" s="48">
        <f t="shared" si="5"/>
        <v>100.09950248756219</v>
      </c>
      <c r="H37" s="49">
        <v>1010</v>
      </c>
      <c r="I37" s="48">
        <f>H37/F37*100</f>
        <v>100.39761431411532</v>
      </c>
      <c r="J37" s="49">
        <v>1010</v>
      </c>
      <c r="K37" s="48">
        <f t="shared" si="7"/>
        <v>100</v>
      </c>
      <c r="L37" s="12"/>
    </row>
    <row r="38" spans="1:12" s="9" customFormat="1" ht="42" customHeight="1" x14ac:dyDescent="0.3">
      <c r="A38" s="30" t="s">
        <v>22</v>
      </c>
      <c r="B38" s="31" t="s">
        <v>4</v>
      </c>
      <c r="C38" s="41">
        <v>476.4</v>
      </c>
      <c r="D38" s="41">
        <v>511.7</v>
      </c>
      <c r="E38" s="37">
        <f t="shared" si="4"/>
        <v>107.40973971452561</v>
      </c>
      <c r="F38" s="42">
        <v>549.70000000000005</v>
      </c>
      <c r="G38" s="48">
        <f t="shared" si="5"/>
        <v>107.42622630447529</v>
      </c>
      <c r="H38" s="43">
        <v>594.6</v>
      </c>
      <c r="I38" s="42">
        <f t="shared" si="3"/>
        <v>108.16809168637438</v>
      </c>
      <c r="J38" s="43">
        <v>597.6</v>
      </c>
      <c r="K38" s="42">
        <f t="shared" si="3"/>
        <v>100.50454086781029</v>
      </c>
      <c r="L38" s="12"/>
    </row>
    <row r="39" spans="1:12" s="9" customFormat="1" ht="45.75" customHeight="1" x14ac:dyDescent="0.3">
      <c r="A39" s="30" t="s">
        <v>16</v>
      </c>
      <c r="B39" s="31" t="s">
        <v>5</v>
      </c>
      <c r="C39" s="41">
        <v>18.5</v>
      </c>
      <c r="D39" s="41">
        <v>18.600000000000001</v>
      </c>
      <c r="E39" s="37">
        <f t="shared" si="4"/>
        <v>100.54054054054056</v>
      </c>
      <c r="F39" s="41">
        <v>18.7</v>
      </c>
      <c r="G39" s="48">
        <f t="shared" si="5"/>
        <v>100.53763440860214</v>
      </c>
      <c r="H39" s="41">
        <v>18.8</v>
      </c>
      <c r="I39" s="42">
        <f t="shared" si="3"/>
        <v>100.53475935828877</v>
      </c>
      <c r="J39" s="41">
        <v>18.8</v>
      </c>
      <c r="K39" s="42">
        <f t="shared" si="3"/>
        <v>100</v>
      </c>
      <c r="L39" s="12"/>
    </row>
    <row r="40" spans="1:12" s="9" customFormat="1" ht="43.5" customHeight="1" x14ac:dyDescent="0.3">
      <c r="A40" s="45" t="s">
        <v>66</v>
      </c>
      <c r="B40" s="31" t="s">
        <v>29</v>
      </c>
      <c r="C40" s="47">
        <v>68</v>
      </c>
      <c r="D40" s="47">
        <v>69</v>
      </c>
      <c r="E40" s="37">
        <f t="shared" si="4"/>
        <v>101.47058823529412</v>
      </c>
      <c r="F40" s="47">
        <v>69</v>
      </c>
      <c r="G40" s="48">
        <f t="shared" si="5"/>
        <v>100</v>
      </c>
      <c r="H40" s="47">
        <v>70</v>
      </c>
      <c r="I40" s="42">
        <f t="shared" si="3"/>
        <v>101.44927536231884</v>
      </c>
      <c r="J40" s="47">
        <v>70</v>
      </c>
      <c r="K40" s="42">
        <f t="shared" si="3"/>
        <v>100</v>
      </c>
      <c r="L40" s="12"/>
    </row>
    <row r="41" spans="1:12" s="9" customFormat="1" ht="24" customHeight="1" x14ac:dyDescent="0.3">
      <c r="A41" s="30" t="s">
        <v>31</v>
      </c>
      <c r="B41" s="31"/>
      <c r="C41" s="42"/>
      <c r="D41" s="42"/>
      <c r="E41" s="41"/>
      <c r="F41" s="42"/>
      <c r="G41" s="42"/>
      <c r="H41" s="42"/>
      <c r="I41" s="42"/>
      <c r="J41" s="42"/>
      <c r="K41" s="42"/>
      <c r="L41" s="12"/>
    </row>
    <row r="42" spans="1:12" s="9" customFormat="1" ht="48" customHeight="1" x14ac:dyDescent="0.3">
      <c r="A42" s="30" t="s">
        <v>25</v>
      </c>
      <c r="B42" s="31" t="s">
        <v>5</v>
      </c>
      <c r="C42" s="41">
        <v>16.5</v>
      </c>
      <c r="D42" s="41">
        <v>16.5</v>
      </c>
      <c r="E42" s="41">
        <f t="shared" si="2"/>
        <v>100</v>
      </c>
      <c r="F42" s="42">
        <v>16.600000000000001</v>
      </c>
      <c r="G42" s="42">
        <f t="shared" si="0"/>
        <v>100.60606060606061</v>
      </c>
      <c r="H42" s="43">
        <v>16.7</v>
      </c>
      <c r="I42" s="42">
        <f t="shared" ref="I42:I62" si="8">H42/F42*100</f>
        <v>100.60240963855421</v>
      </c>
      <c r="J42" s="43">
        <v>16.8</v>
      </c>
      <c r="K42" s="42">
        <f t="shared" ref="K42:K62" si="9">J42/H42*100</f>
        <v>100.5988023952096</v>
      </c>
      <c r="L42" s="12"/>
    </row>
    <row r="43" spans="1:12" s="9" customFormat="1" ht="42.75" customHeight="1" x14ac:dyDescent="0.3">
      <c r="A43" s="30" t="s">
        <v>39</v>
      </c>
      <c r="B43" s="31" t="s">
        <v>5</v>
      </c>
      <c r="C43" s="41">
        <f>C42</f>
        <v>16.5</v>
      </c>
      <c r="D43" s="41">
        <f>D42</f>
        <v>16.5</v>
      </c>
      <c r="E43" s="41">
        <f t="shared" si="2"/>
        <v>100</v>
      </c>
      <c r="F43" s="42">
        <f>F42</f>
        <v>16.600000000000001</v>
      </c>
      <c r="G43" s="42">
        <f t="shared" si="0"/>
        <v>100.60606060606061</v>
      </c>
      <c r="H43" s="42">
        <f>H42</f>
        <v>16.7</v>
      </c>
      <c r="I43" s="42">
        <f t="shared" si="8"/>
        <v>100.60240963855421</v>
      </c>
      <c r="J43" s="42">
        <v>16.8</v>
      </c>
      <c r="K43" s="42">
        <f t="shared" si="9"/>
        <v>100.5988023952096</v>
      </c>
      <c r="L43" s="12"/>
    </row>
    <row r="44" spans="1:12" s="9" customFormat="1" ht="24.95" customHeight="1" x14ac:dyDescent="0.3">
      <c r="A44" s="30" t="s">
        <v>26</v>
      </c>
      <c r="B44" s="31" t="s">
        <v>27</v>
      </c>
      <c r="C44" s="41">
        <v>199</v>
      </c>
      <c r="D44" s="41">
        <v>200</v>
      </c>
      <c r="E44" s="41">
        <f t="shared" si="2"/>
        <v>100.50251256281406</v>
      </c>
      <c r="F44" s="42">
        <v>201</v>
      </c>
      <c r="G44" s="42">
        <f t="shared" si="0"/>
        <v>100.49999999999999</v>
      </c>
      <c r="H44" s="42">
        <v>202</v>
      </c>
      <c r="I44" s="42">
        <f t="shared" si="8"/>
        <v>100.49751243781095</v>
      </c>
      <c r="J44" s="42">
        <v>205</v>
      </c>
      <c r="K44" s="42">
        <f t="shared" si="9"/>
        <v>101.48514851485149</v>
      </c>
      <c r="L44" s="12"/>
    </row>
    <row r="45" spans="1:12" s="9" customFormat="1" ht="39.75" customHeight="1" x14ac:dyDescent="0.3">
      <c r="A45" s="30" t="s">
        <v>28</v>
      </c>
      <c r="B45" s="31" t="s">
        <v>29</v>
      </c>
      <c r="C45" s="47">
        <v>115</v>
      </c>
      <c r="D45" s="47">
        <v>115</v>
      </c>
      <c r="E45" s="41">
        <f t="shared" si="2"/>
        <v>100</v>
      </c>
      <c r="F45" s="50">
        <v>115</v>
      </c>
      <c r="G45" s="42">
        <f t="shared" si="0"/>
        <v>100</v>
      </c>
      <c r="H45" s="50">
        <v>115</v>
      </c>
      <c r="I45" s="42">
        <f t="shared" si="8"/>
        <v>100</v>
      </c>
      <c r="J45" s="50">
        <v>115</v>
      </c>
      <c r="K45" s="42">
        <f t="shared" si="9"/>
        <v>100</v>
      </c>
      <c r="L45" s="12"/>
    </row>
    <row r="46" spans="1:12" s="9" customFormat="1" ht="29.25" customHeight="1" x14ac:dyDescent="0.3">
      <c r="A46" s="30" t="s">
        <v>30</v>
      </c>
      <c r="B46" s="31" t="s">
        <v>7</v>
      </c>
      <c r="C46" s="47">
        <v>7</v>
      </c>
      <c r="D46" s="47">
        <v>7</v>
      </c>
      <c r="E46" s="41">
        <f t="shared" si="2"/>
        <v>100</v>
      </c>
      <c r="F46" s="47">
        <v>7</v>
      </c>
      <c r="G46" s="42">
        <f t="shared" si="0"/>
        <v>100</v>
      </c>
      <c r="H46" s="47">
        <v>7</v>
      </c>
      <c r="I46" s="42">
        <f t="shared" si="8"/>
        <v>100</v>
      </c>
      <c r="J46" s="47">
        <v>7</v>
      </c>
      <c r="K46" s="42">
        <f t="shared" si="9"/>
        <v>100</v>
      </c>
      <c r="L46" s="12"/>
    </row>
    <row r="47" spans="1:12" s="9" customFormat="1" ht="44.25" customHeight="1" x14ac:dyDescent="0.3">
      <c r="A47" s="30" t="s">
        <v>38</v>
      </c>
      <c r="B47" s="31"/>
      <c r="C47" s="41"/>
      <c r="D47" s="41"/>
      <c r="E47" s="41"/>
      <c r="F47" s="41"/>
      <c r="G47" s="42"/>
      <c r="H47" s="41"/>
      <c r="I47" s="42"/>
      <c r="J47" s="41"/>
      <c r="K47" s="42"/>
      <c r="L47" s="12"/>
    </row>
    <row r="48" spans="1:12" s="9" customFormat="1" ht="46.5" customHeight="1" x14ac:dyDescent="0.3">
      <c r="A48" s="30" t="s">
        <v>71</v>
      </c>
      <c r="B48" s="31" t="s">
        <v>7</v>
      </c>
      <c r="C48" s="47">
        <v>1960</v>
      </c>
      <c r="D48" s="47">
        <v>1963</v>
      </c>
      <c r="E48" s="41">
        <f t="shared" si="2"/>
        <v>100.15306122448979</v>
      </c>
      <c r="F48" s="47">
        <v>1970</v>
      </c>
      <c r="G48" s="42">
        <f t="shared" si="0"/>
        <v>100.35659704533877</v>
      </c>
      <c r="H48" s="47">
        <v>1972</v>
      </c>
      <c r="I48" s="42">
        <f t="shared" si="8"/>
        <v>100.1015228426396</v>
      </c>
      <c r="J48" s="47">
        <v>1975</v>
      </c>
      <c r="K48" s="42">
        <f t="shared" si="9"/>
        <v>100.15212981744422</v>
      </c>
      <c r="L48" s="12"/>
    </row>
    <row r="49" spans="1:12" s="9" customFormat="1" ht="63.75" customHeight="1" x14ac:dyDescent="0.3">
      <c r="A49" s="30" t="s">
        <v>72</v>
      </c>
      <c r="B49" s="44" t="s">
        <v>32</v>
      </c>
      <c r="C49" s="47">
        <v>3125</v>
      </c>
      <c r="D49" s="47">
        <v>3132</v>
      </c>
      <c r="E49" s="41">
        <f t="shared" si="2"/>
        <v>100.224</v>
      </c>
      <c r="F49" s="50">
        <v>3146</v>
      </c>
      <c r="G49" s="42">
        <f t="shared" si="0"/>
        <v>100.44699872286078</v>
      </c>
      <c r="H49" s="50">
        <v>3155</v>
      </c>
      <c r="I49" s="42">
        <f t="shared" si="8"/>
        <v>100.28607755880483</v>
      </c>
      <c r="J49" s="50">
        <v>3158</v>
      </c>
      <c r="K49" s="42">
        <f t="shared" si="9"/>
        <v>100.09508716323296</v>
      </c>
      <c r="L49" s="12"/>
    </row>
    <row r="50" spans="1:12" s="9" customFormat="1" ht="46.5" customHeight="1" x14ac:dyDescent="0.3">
      <c r="A50" s="30" t="s">
        <v>73</v>
      </c>
      <c r="B50" s="31" t="s">
        <v>4</v>
      </c>
      <c r="C50" s="41">
        <v>8395</v>
      </c>
      <c r="D50" s="41">
        <v>8411.7999999999993</v>
      </c>
      <c r="E50" s="41">
        <f t="shared" si="2"/>
        <v>100.20011911852291</v>
      </c>
      <c r="F50" s="42">
        <v>8428.6</v>
      </c>
      <c r="G50" s="42">
        <f t="shared" si="0"/>
        <v>100.19971944173662</v>
      </c>
      <c r="H50" s="43">
        <v>8453.9</v>
      </c>
      <c r="I50" s="42">
        <f t="shared" si="8"/>
        <v>100.30016847400516</v>
      </c>
      <c r="J50" s="43">
        <v>8454</v>
      </c>
      <c r="K50" s="42">
        <f t="shared" si="9"/>
        <v>100.00118288600528</v>
      </c>
      <c r="L50" s="12"/>
    </row>
    <row r="51" spans="1:12" s="9" customFormat="1" ht="45" customHeight="1" x14ac:dyDescent="0.3">
      <c r="A51" s="30" t="s">
        <v>43</v>
      </c>
      <c r="B51" s="31" t="s">
        <v>7</v>
      </c>
      <c r="C51" s="47">
        <v>378</v>
      </c>
      <c r="D51" s="47">
        <v>378</v>
      </c>
      <c r="E51" s="41">
        <f t="shared" si="2"/>
        <v>100</v>
      </c>
      <c r="F51" s="50">
        <v>380</v>
      </c>
      <c r="G51" s="42">
        <f t="shared" si="0"/>
        <v>100.52910052910053</v>
      </c>
      <c r="H51" s="51">
        <v>383</v>
      </c>
      <c r="I51" s="42">
        <f t="shared" si="8"/>
        <v>100.78947368421052</v>
      </c>
      <c r="J51" s="51">
        <v>383</v>
      </c>
      <c r="K51" s="42">
        <f t="shared" si="9"/>
        <v>100</v>
      </c>
      <c r="L51" s="12"/>
    </row>
    <row r="52" spans="1:12" s="9" customFormat="1" ht="82.5" customHeight="1" x14ac:dyDescent="0.3">
      <c r="A52" s="30" t="s">
        <v>44</v>
      </c>
      <c r="B52" s="31" t="s">
        <v>32</v>
      </c>
      <c r="C52" s="47">
        <v>2704</v>
      </c>
      <c r="D52" s="47">
        <v>2708</v>
      </c>
      <c r="E52" s="41">
        <f t="shared" si="2"/>
        <v>100.14792899408285</v>
      </c>
      <c r="F52" s="47">
        <v>2713</v>
      </c>
      <c r="G52" s="42">
        <f t="shared" si="0"/>
        <v>100.18463810930575</v>
      </c>
      <c r="H52" s="47">
        <v>2717</v>
      </c>
      <c r="I52" s="42">
        <f t="shared" si="8"/>
        <v>100.14743826022854</v>
      </c>
      <c r="J52" s="47">
        <v>3717</v>
      </c>
      <c r="K52" s="42">
        <f t="shared" si="9"/>
        <v>136.8052999631947</v>
      </c>
      <c r="L52" s="12"/>
    </row>
    <row r="53" spans="1:12" s="9" customFormat="1" ht="24.95" customHeight="1" x14ac:dyDescent="0.3">
      <c r="A53" s="30" t="s">
        <v>33</v>
      </c>
      <c r="B53" s="31"/>
      <c r="C53" s="41"/>
      <c r="D53" s="41"/>
      <c r="E53" s="41"/>
      <c r="F53" s="41"/>
      <c r="G53" s="42"/>
      <c r="H53" s="41"/>
      <c r="I53" s="42"/>
      <c r="J53" s="41"/>
      <c r="K53" s="42"/>
      <c r="L53" s="12"/>
    </row>
    <row r="54" spans="1:12" s="9" customFormat="1" ht="45.75" customHeight="1" x14ac:dyDescent="0.3">
      <c r="A54" s="45" t="s">
        <v>42</v>
      </c>
      <c r="B54" s="31" t="s">
        <v>5</v>
      </c>
      <c r="C54" s="41">
        <v>5025.3</v>
      </c>
      <c r="D54" s="41">
        <v>5375.9</v>
      </c>
      <c r="E54" s="41">
        <f t="shared" si="2"/>
        <v>106.97669790858255</v>
      </c>
      <c r="F54" s="42">
        <v>5754</v>
      </c>
      <c r="G54" s="42">
        <f t="shared" si="0"/>
        <v>107.03324094570212</v>
      </c>
      <c r="H54" s="43">
        <v>6578.2</v>
      </c>
      <c r="I54" s="42">
        <f t="shared" si="8"/>
        <v>114.32394855752518</v>
      </c>
      <c r="J54" s="43">
        <v>6580</v>
      </c>
      <c r="K54" s="42">
        <f t="shared" si="9"/>
        <v>100.02736310844912</v>
      </c>
      <c r="L54" s="12"/>
    </row>
    <row r="55" spans="1:12" s="9" customFormat="1" ht="42.75" customHeight="1" x14ac:dyDescent="0.3">
      <c r="A55" s="30" t="s">
        <v>16</v>
      </c>
      <c r="B55" s="31" t="s">
        <v>5</v>
      </c>
      <c r="C55" s="41">
        <v>4125</v>
      </c>
      <c r="D55" s="41">
        <v>4378.5</v>
      </c>
      <c r="E55" s="41">
        <f t="shared" si="2"/>
        <v>106.14545454545454</v>
      </c>
      <c r="F55" s="42">
        <v>4414</v>
      </c>
      <c r="G55" s="42">
        <f t="shared" si="0"/>
        <v>100.81077994747059</v>
      </c>
      <c r="H55" s="43">
        <v>5014</v>
      </c>
      <c r="I55" s="42">
        <f t="shared" si="8"/>
        <v>113.59311282283645</v>
      </c>
      <c r="J55" s="43">
        <v>5015.2</v>
      </c>
      <c r="K55" s="42">
        <f t="shared" si="9"/>
        <v>100.02393298763461</v>
      </c>
      <c r="L55" s="12"/>
    </row>
    <row r="56" spans="1:12" s="9" customFormat="1" ht="44.25" customHeight="1" x14ac:dyDescent="0.3">
      <c r="A56" s="30" t="s">
        <v>34</v>
      </c>
      <c r="B56" s="31"/>
      <c r="C56" s="41"/>
      <c r="D56" s="41"/>
      <c r="E56" s="41"/>
      <c r="F56" s="41"/>
      <c r="G56" s="42"/>
      <c r="H56" s="41"/>
      <c r="I56" s="42"/>
      <c r="J56" s="41"/>
      <c r="K56" s="42"/>
      <c r="L56" s="12"/>
    </row>
    <row r="57" spans="1:12" s="9" customFormat="1" ht="45.75" customHeight="1" x14ac:dyDescent="0.3">
      <c r="A57" s="30" t="s">
        <v>35</v>
      </c>
      <c r="B57" s="31" t="s">
        <v>5</v>
      </c>
      <c r="C57" s="41">
        <v>2508.6</v>
      </c>
      <c r="D57" s="41">
        <v>2566.4</v>
      </c>
      <c r="E57" s="41">
        <f t="shared" si="2"/>
        <v>102.30407398548994</v>
      </c>
      <c r="F57" s="41">
        <v>2688.9</v>
      </c>
      <c r="G57" s="42">
        <f t="shared" si="0"/>
        <v>104.77322319201996</v>
      </c>
      <c r="H57" s="41">
        <v>2920.5</v>
      </c>
      <c r="I57" s="42">
        <f t="shared" si="8"/>
        <v>108.61318754881178</v>
      </c>
      <c r="J57" s="41">
        <v>2930</v>
      </c>
      <c r="K57" s="42">
        <f t="shared" si="9"/>
        <v>100.32528676596473</v>
      </c>
      <c r="L57" s="12"/>
    </row>
    <row r="58" spans="1:12" s="9" customFormat="1" ht="46.5" customHeight="1" x14ac:dyDescent="0.3">
      <c r="A58" s="30" t="s">
        <v>16</v>
      </c>
      <c r="B58" s="31" t="s">
        <v>5</v>
      </c>
      <c r="C58" s="41">
        <v>1931.7</v>
      </c>
      <c r="D58" s="41">
        <v>1985.2</v>
      </c>
      <c r="E58" s="41">
        <f t="shared" si="2"/>
        <v>102.76958119790858</v>
      </c>
      <c r="F58" s="42">
        <v>2097.5</v>
      </c>
      <c r="G58" s="42">
        <f t="shared" si="0"/>
        <v>105.65686076969574</v>
      </c>
      <c r="H58" s="43">
        <v>2287.6</v>
      </c>
      <c r="I58" s="42">
        <f t="shared" si="8"/>
        <v>109.06317044100118</v>
      </c>
      <c r="J58" s="43">
        <v>2288.1</v>
      </c>
      <c r="K58" s="42">
        <f t="shared" si="9"/>
        <v>100.02185696800139</v>
      </c>
      <c r="L58" s="12"/>
    </row>
    <row r="59" spans="1:12" s="9" customFormat="1" ht="24.95" customHeight="1" x14ac:dyDescent="0.3">
      <c r="A59" s="30" t="s">
        <v>36</v>
      </c>
      <c r="B59" s="31" t="s">
        <v>5</v>
      </c>
      <c r="C59" s="41">
        <v>578.1</v>
      </c>
      <c r="D59" s="41">
        <v>484.3</v>
      </c>
      <c r="E59" s="41">
        <f t="shared" si="2"/>
        <v>83.774433489015749</v>
      </c>
      <c r="F59" s="41">
        <v>450.1</v>
      </c>
      <c r="G59" s="42">
        <f t="shared" si="0"/>
        <v>92.938261408218054</v>
      </c>
      <c r="H59" s="41">
        <v>436.1</v>
      </c>
      <c r="I59" s="42">
        <f t="shared" si="8"/>
        <v>96.889580093312603</v>
      </c>
      <c r="J59" s="41">
        <v>430.5</v>
      </c>
      <c r="K59" s="42">
        <f t="shared" si="9"/>
        <v>98.715890850722303</v>
      </c>
      <c r="L59" s="12"/>
    </row>
    <row r="60" spans="1:12" s="9" customFormat="1" ht="43.5" customHeight="1" x14ac:dyDescent="0.3">
      <c r="A60" s="30" t="s">
        <v>16</v>
      </c>
      <c r="B60" s="31" t="s">
        <v>5</v>
      </c>
      <c r="C60" s="41">
        <v>321.10000000000002</v>
      </c>
      <c r="D60" s="41">
        <v>240.2</v>
      </c>
      <c r="E60" s="41">
        <f t="shared" si="2"/>
        <v>74.805356586733097</v>
      </c>
      <c r="F60" s="41">
        <v>220.5</v>
      </c>
      <c r="G60" s="42">
        <f t="shared" si="0"/>
        <v>91.798501248959212</v>
      </c>
      <c r="H60" s="41">
        <v>201.4</v>
      </c>
      <c r="I60" s="42">
        <f t="shared" si="8"/>
        <v>91.337868480725632</v>
      </c>
      <c r="J60" s="41">
        <v>189.2</v>
      </c>
      <c r="K60" s="42">
        <f t="shared" si="9"/>
        <v>93.942403177755708</v>
      </c>
      <c r="L60" s="12"/>
    </row>
    <row r="61" spans="1:12" s="9" customFormat="1" ht="45" customHeight="1" x14ac:dyDescent="0.3">
      <c r="A61" s="30" t="s">
        <v>37</v>
      </c>
      <c r="B61" s="31" t="s">
        <v>5</v>
      </c>
      <c r="C61" s="41">
        <f>C57-C59</f>
        <v>1930.5</v>
      </c>
      <c r="D61" s="41">
        <f>D57-D59</f>
        <v>2082.1</v>
      </c>
      <c r="E61" s="41">
        <f t="shared" si="2"/>
        <v>107.85288785288785</v>
      </c>
      <c r="F61" s="41">
        <f>F57-F59</f>
        <v>2238.8000000000002</v>
      </c>
      <c r="G61" s="42">
        <f t="shared" si="0"/>
        <v>107.5260554248115</v>
      </c>
      <c r="H61" s="41">
        <f>H57-H59</f>
        <v>2484.4</v>
      </c>
      <c r="I61" s="42">
        <f t="shared" si="8"/>
        <v>110.97016258710022</v>
      </c>
      <c r="J61" s="41">
        <f>J57-J59</f>
        <v>2499.5</v>
      </c>
      <c r="K61" s="42">
        <f t="shared" si="9"/>
        <v>100.60779262598616</v>
      </c>
      <c r="L61" s="12"/>
    </row>
    <row r="62" spans="1:12" s="9" customFormat="1" ht="43.5" customHeight="1" x14ac:dyDescent="0.3">
      <c r="A62" s="30" t="s">
        <v>16</v>
      </c>
      <c r="B62" s="31" t="s">
        <v>5</v>
      </c>
      <c r="C62" s="41">
        <f t="shared" ref="C62:D62" si="10">C58-C60</f>
        <v>1610.6</v>
      </c>
      <c r="D62" s="41">
        <f t="shared" si="10"/>
        <v>1745</v>
      </c>
      <c r="E62" s="41">
        <f t="shared" si="2"/>
        <v>108.34471625481189</v>
      </c>
      <c r="F62" s="41">
        <f t="shared" ref="F62" si="11">F58-F60</f>
        <v>1877</v>
      </c>
      <c r="G62" s="42">
        <f>F62/D62*100</f>
        <v>107.56446991404012</v>
      </c>
      <c r="H62" s="41">
        <f t="shared" ref="H62" si="12">H58-H60</f>
        <v>2086.1999999999998</v>
      </c>
      <c r="I62" s="42">
        <f t="shared" si="8"/>
        <v>111.14544485881726</v>
      </c>
      <c r="J62" s="41">
        <f>J58-J60</f>
        <v>2098.9</v>
      </c>
      <c r="K62" s="42">
        <f t="shared" si="9"/>
        <v>100.60876234301604</v>
      </c>
      <c r="L62" s="12"/>
    </row>
    <row r="63" spans="1:12" s="9" customFormat="1" ht="43.5" customHeight="1" x14ac:dyDescent="0.3">
      <c r="A63" s="30" t="s">
        <v>69</v>
      </c>
      <c r="B63" s="31"/>
      <c r="C63" s="41"/>
      <c r="D63" s="41"/>
      <c r="E63" s="41"/>
      <c r="F63" s="41"/>
      <c r="G63" s="42"/>
      <c r="H63" s="41"/>
      <c r="I63" s="42"/>
      <c r="J63" s="41"/>
      <c r="K63" s="42"/>
      <c r="L63" s="12"/>
    </row>
    <row r="64" spans="1:12" s="9" customFormat="1" ht="24.95" customHeight="1" x14ac:dyDescent="0.3">
      <c r="A64" s="52" t="s">
        <v>70</v>
      </c>
      <c r="B64" s="53" t="s">
        <v>5</v>
      </c>
      <c r="C64" s="54">
        <v>8638.5</v>
      </c>
      <c r="D64" s="54">
        <v>8753.9</v>
      </c>
      <c r="E64" s="54">
        <f t="shared" ref="E64:E65" si="13">D64/C64*100</f>
        <v>101.33588007177173</v>
      </c>
      <c r="F64" s="43">
        <v>10000</v>
      </c>
      <c r="G64" s="43">
        <f>F64/D64*100</f>
        <v>114.23479820422897</v>
      </c>
      <c r="H64" s="43">
        <v>10400</v>
      </c>
      <c r="I64" s="43">
        <f>H64/F64%</f>
        <v>104</v>
      </c>
      <c r="J64" s="43">
        <v>10816</v>
      </c>
      <c r="K64" s="43">
        <f>J64/H64%</f>
        <v>104</v>
      </c>
      <c r="L64" s="12"/>
    </row>
    <row r="65" spans="1:12" s="9" customFormat="1" ht="42.75" customHeight="1" x14ac:dyDescent="0.3">
      <c r="A65" s="30" t="s">
        <v>68</v>
      </c>
      <c r="B65" s="46" t="s">
        <v>27</v>
      </c>
      <c r="C65" s="55">
        <v>20.701000000000001</v>
      </c>
      <c r="D65" s="55">
        <v>20.94</v>
      </c>
      <c r="E65" s="54">
        <f t="shared" si="13"/>
        <v>101.15453359741076</v>
      </c>
      <c r="F65" s="55">
        <v>21.15</v>
      </c>
      <c r="G65" s="43">
        <f>F65/D65*100</f>
        <v>101.00286532951289</v>
      </c>
      <c r="H65" s="56">
        <v>21.35</v>
      </c>
      <c r="I65" s="43">
        <f>H65/F65%</f>
        <v>100.94562647754138</v>
      </c>
      <c r="J65" s="56">
        <v>21.35</v>
      </c>
      <c r="K65" s="43">
        <f>J65/H65%</f>
        <v>100</v>
      </c>
      <c r="L65" s="12"/>
    </row>
    <row r="66" spans="1:12" s="9" customFormat="1" ht="41.25" customHeight="1" x14ac:dyDescent="0.3">
      <c r="A66" s="57" t="s">
        <v>67</v>
      </c>
      <c r="B66" s="62" t="s">
        <v>6</v>
      </c>
      <c r="C66" s="27">
        <f>C67/25363*100</f>
        <v>0.33513385640499938</v>
      </c>
      <c r="D66" s="27">
        <v>0.15</v>
      </c>
      <c r="E66" s="37">
        <f>D66/C66*100</f>
        <v>44.758235294117647</v>
      </c>
      <c r="F66" s="27">
        <v>0.16</v>
      </c>
      <c r="G66" s="48">
        <f>F66/D66*100</f>
        <v>106.66666666666667</v>
      </c>
      <c r="H66" s="27">
        <v>0.16</v>
      </c>
      <c r="I66" s="48">
        <f>H66/F66*100</f>
        <v>100</v>
      </c>
      <c r="J66" s="27">
        <v>0.16</v>
      </c>
      <c r="K66" s="48">
        <f>J66/H66*100</f>
        <v>100</v>
      </c>
      <c r="L66" s="12"/>
    </row>
    <row r="67" spans="1:12" s="9" customFormat="1" ht="42" customHeight="1" x14ac:dyDescent="0.3">
      <c r="A67" s="57" t="s">
        <v>59</v>
      </c>
      <c r="B67" s="62" t="s">
        <v>32</v>
      </c>
      <c r="C67" s="29">
        <v>85</v>
      </c>
      <c r="D67" s="29">
        <v>43</v>
      </c>
      <c r="E67" s="37">
        <f>D67/C67*100</f>
        <v>50.588235294117645</v>
      </c>
      <c r="F67" s="48">
        <v>45</v>
      </c>
      <c r="G67" s="48">
        <f>F67/D67*100</f>
        <v>104.65116279069768</v>
      </c>
      <c r="H67" s="39">
        <v>45</v>
      </c>
      <c r="I67" s="48">
        <f>H67/F67*100</f>
        <v>100</v>
      </c>
      <c r="J67" s="39">
        <v>45</v>
      </c>
      <c r="K67" s="48">
        <f>J67/H67*100</f>
        <v>100</v>
      </c>
      <c r="L67" s="12"/>
    </row>
    <row r="68" spans="1:12" s="1" customFormat="1" ht="35.25" customHeight="1" x14ac:dyDescent="0.3">
      <c r="A68" s="9"/>
      <c r="B68" s="5"/>
      <c r="C68" s="9"/>
      <c r="D68" s="6"/>
      <c r="E68" s="10"/>
      <c r="F68" s="5"/>
      <c r="G68" s="10"/>
      <c r="H68" s="5"/>
      <c r="I68" s="10"/>
      <c r="J68" s="23"/>
      <c r="K68" s="24"/>
      <c r="L68" s="21"/>
    </row>
    <row r="69" spans="1:12" s="1" customFormat="1" ht="60" hidden="1" customHeight="1" x14ac:dyDescent="0.3">
      <c r="A69" s="9"/>
      <c r="B69" s="5"/>
      <c r="C69" s="9"/>
      <c r="D69" s="6"/>
      <c r="E69" s="10"/>
      <c r="F69" s="5"/>
      <c r="G69" s="10"/>
      <c r="H69" s="5"/>
      <c r="I69" s="10"/>
      <c r="J69" s="23"/>
      <c r="K69" s="24"/>
      <c r="L69" s="21"/>
    </row>
    <row r="70" spans="1:12" s="1" customFormat="1" ht="27" customHeight="1" x14ac:dyDescent="0.3">
      <c r="A70" s="13" t="s">
        <v>45</v>
      </c>
      <c r="B70" s="14"/>
      <c r="C70" s="13"/>
      <c r="D70" s="15"/>
      <c r="E70" s="16"/>
      <c r="F70" s="14"/>
      <c r="G70" s="16"/>
      <c r="H70" s="14"/>
      <c r="I70" s="16"/>
      <c r="J70" s="25"/>
      <c r="K70" s="26"/>
      <c r="L70" s="21"/>
    </row>
    <row r="71" spans="1:12" s="1" customFormat="1" ht="25.5" customHeight="1" x14ac:dyDescent="0.3">
      <c r="A71" s="13" t="s">
        <v>48</v>
      </c>
      <c r="B71" s="14"/>
      <c r="C71" s="13"/>
      <c r="D71" s="15"/>
      <c r="E71" s="16"/>
      <c r="F71" s="14"/>
      <c r="G71" s="16"/>
      <c r="H71" s="14"/>
      <c r="I71" s="16"/>
      <c r="J71" s="25"/>
      <c r="K71" s="26"/>
      <c r="L71" s="21"/>
    </row>
    <row r="72" spans="1:12" s="1" customFormat="1" ht="24.75" customHeight="1" x14ac:dyDescent="0.35">
      <c r="A72" s="13" t="s">
        <v>60</v>
      </c>
      <c r="B72" s="14"/>
      <c r="C72" s="13"/>
      <c r="D72" s="15"/>
      <c r="E72" s="16"/>
      <c r="F72" s="14"/>
      <c r="G72" s="16"/>
      <c r="H72" s="14"/>
      <c r="I72" s="17"/>
      <c r="J72" s="63" t="s">
        <v>61</v>
      </c>
      <c r="K72" s="63"/>
      <c r="L72" s="21"/>
    </row>
    <row r="73" spans="1:12" s="1" customFormat="1" x14ac:dyDescent="0.3">
      <c r="A73" s="9"/>
      <c r="B73" s="5"/>
      <c r="C73" s="9"/>
      <c r="D73" s="6"/>
      <c r="E73" s="10"/>
      <c r="F73" s="5"/>
      <c r="G73" s="10"/>
      <c r="H73" s="5"/>
      <c r="I73" s="10"/>
      <c r="J73" s="23"/>
      <c r="K73" s="24"/>
      <c r="L73" s="21"/>
    </row>
    <row r="74" spans="1:12" s="1" customFormat="1" x14ac:dyDescent="0.3">
      <c r="A74" s="9"/>
      <c r="B74" s="5"/>
      <c r="C74" s="9"/>
      <c r="D74" s="6"/>
      <c r="E74" s="10"/>
      <c r="F74" s="5"/>
      <c r="G74" s="10"/>
      <c r="H74" s="5"/>
      <c r="I74" s="10"/>
      <c r="J74" s="23"/>
      <c r="K74" s="24"/>
      <c r="L74" s="21"/>
    </row>
    <row r="75" spans="1:12" s="1" customFormat="1" ht="24" customHeight="1" x14ac:dyDescent="0.3">
      <c r="A75" s="9"/>
      <c r="B75" s="5"/>
      <c r="C75" s="9"/>
      <c r="D75" s="6"/>
      <c r="E75" s="10"/>
      <c r="F75" s="5"/>
      <c r="G75" s="10"/>
      <c r="H75" s="5"/>
      <c r="I75" s="10"/>
      <c r="J75" s="23"/>
      <c r="K75" s="24"/>
      <c r="L75" s="21"/>
    </row>
    <row r="76" spans="1:12" ht="19.5" customHeight="1" x14ac:dyDescent="0.3">
      <c r="A76" s="9"/>
      <c r="B76" s="5"/>
      <c r="C76" s="9"/>
      <c r="D76" s="6"/>
      <c r="E76" s="10"/>
      <c r="F76" s="5"/>
      <c r="G76" s="10"/>
      <c r="H76" s="5"/>
      <c r="I76" s="10"/>
    </row>
    <row r="77" spans="1:12" x14ac:dyDescent="0.3">
      <c r="A77" s="9"/>
      <c r="B77" s="5"/>
      <c r="C77" s="9"/>
      <c r="D77" s="6"/>
      <c r="E77" s="10"/>
      <c r="F77" s="5"/>
      <c r="G77" s="10"/>
      <c r="H77" s="5"/>
      <c r="I77" s="10"/>
    </row>
    <row r="78" spans="1:12" ht="25.5" customHeight="1" x14ac:dyDescent="0.3">
      <c r="A78" s="9"/>
      <c r="B78" s="5"/>
      <c r="C78" s="9"/>
      <c r="D78" s="6"/>
      <c r="E78" s="10"/>
      <c r="F78" s="5"/>
      <c r="G78" s="10"/>
      <c r="H78" s="5"/>
      <c r="I78" s="10"/>
    </row>
    <row r="79" spans="1:12" ht="19.5" customHeight="1" x14ac:dyDescent="0.3">
      <c r="A79" s="9"/>
      <c r="B79" s="5"/>
      <c r="C79" s="9"/>
      <c r="D79" s="6"/>
      <c r="E79" s="10"/>
      <c r="F79" s="5"/>
      <c r="G79" s="10"/>
      <c r="H79" s="5"/>
      <c r="I79" s="10"/>
    </row>
    <row r="80" spans="1:12" x14ac:dyDescent="0.3">
      <c r="A80" s="9"/>
      <c r="B80" s="5"/>
      <c r="C80" s="9"/>
      <c r="D80" s="6"/>
      <c r="E80" s="10"/>
      <c r="F80" s="5"/>
      <c r="G80" s="10"/>
      <c r="H80" s="5"/>
      <c r="I80" s="10"/>
    </row>
    <row r="81" spans="1:12" x14ac:dyDescent="0.3">
      <c r="A81" s="9"/>
      <c r="B81" s="5"/>
      <c r="C81" s="9"/>
      <c r="D81" s="6"/>
      <c r="E81" s="10"/>
      <c r="F81" s="5"/>
      <c r="G81" s="10"/>
      <c r="H81" s="5"/>
      <c r="I81" s="10"/>
    </row>
    <row r="82" spans="1:12" x14ac:dyDescent="0.3">
      <c r="A82" s="9"/>
      <c r="B82" s="5"/>
      <c r="C82" s="9"/>
      <c r="D82" s="6"/>
      <c r="E82" s="10"/>
      <c r="F82" s="5"/>
      <c r="G82" s="10"/>
      <c r="H82" s="5"/>
      <c r="I82" s="10"/>
    </row>
    <row r="83" spans="1:12" x14ac:dyDescent="0.3">
      <c r="A83" s="9"/>
      <c r="B83" s="5"/>
      <c r="C83" s="9"/>
      <c r="D83" s="6"/>
      <c r="E83" s="10"/>
      <c r="F83" s="5"/>
      <c r="G83" s="10"/>
      <c r="H83" s="5"/>
      <c r="I83" s="10"/>
    </row>
    <row r="84" spans="1:12" ht="35.25" customHeight="1" x14ac:dyDescent="0.3">
      <c r="A84" s="9"/>
      <c r="B84" s="5"/>
      <c r="C84" s="9"/>
      <c r="D84" s="6"/>
      <c r="E84" s="10"/>
      <c r="F84" s="5"/>
      <c r="G84" s="10"/>
      <c r="H84" s="5"/>
      <c r="I84" s="10"/>
    </row>
    <row r="85" spans="1:12" ht="33.75" customHeight="1" x14ac:dyDescent="0.3">
      <c r="A85" s="9"/>
      <c r="B85" s="5"/>
      <c r="C85" s="9"/>
      <c r="D85" s="6"/>
      <c r="E85" s="10"/>
      <c r="F85" s="5"/>
      <c r="G85" s="10"/>
      <c r="H85" s="5"/>
      <c r="I85" s="10"/>
    </row>
    <row r="86" spans="1:12" ht="19.5" customHeight="1" x14ac:dyDescent="0.3">
      <c r="A86" s="9"/>
      <c r="B86" s="5"/>
      <c r="C86" s="9"/>
      <c r="D86" s="6"/>
      <c r="E86" s="10"/>
      <c r="F86" s="5"/>
      <c r="G86" s="10"/>
      <c r="H86" s="5"/>
      <c r="I86" s="10"/>
    </row>
    <row r="87" spans="1:12" x14ac:dyDescent="0.3">
      <c r="A87" s="9"/>
      <c r="B87" s="5"/>
      <c r="C87" s="9"/>
      <c r="D87" s="6"/>
      <c r="E87" s="10"/>
      <c r="F87" s="5"/>
      <c r="G87" s="10"/>
      <c r="H87" s="5"/>
      <c r="I87" s="10"/>
    </row>
    <row r="88" spans="1:12" x14ac:dyDescent="0.3">
      <c r="A88" s="9"/>
      <c r="B88" s="5"/>
      <c r="C88" s="9"/>
      <c r="D88" s="6"/>
      <c r="E88" s="10"/>
      <c r="F88" s="5"/>
      <c r="G88" s="10"/>
      <c r="H88" s="5"/>
      <c r="I88" s="10"/>
    </row>
    <row r="89" spans="1:12" x14ac:dyDescent="0.3">
      <c r="A89" s="9"/>
      <c r="B89" s="5"/>
      <c r="C89" s="9"/>
      <c r="D89" s="6"/>
      <c r="E89" s="10"/>
      <c r="F89" s="5"/>
      <c r="G89" s="10"/>
      <c r="H89" s="5"/>
      <c r="I89" s="10"/>
    </row>
    <row r="90" spans="1:12" s="7" customFormat="1" x14ac:dyDescent="0.3">
      <c r="A90" s="9"/>
      <c r="B90" s="5"/>
      <c r="C90" s="9"/>
      <c r="D90" s="6"/>
      <c r="E90" s="10"/>
      <c r="F90" s="5"/>
      <c r="G90" s="10"/>
      <c r="H90" s="5"/>
      <c r="I90" s="10"/>
      <c r="J90" s="23"/>
      <c r="K90" s="24"/>
      <c r="L90" s="22"/>
    </row>
    <row r="91" spans="1:12" s="7" customFormat="1" x14ac:dyDescent="0.3">
      <c r="A91" s="9"/>
      <c r="B91" s="5"/>
      <c r="C91" s="9"/>
      <c r="D91" s="6"/>
      <c r="E91" s="10"/>
      <c r="F91" s="5"/>
      <c r="G91" s="10"/>
      <c r="H91" s="5"/>
      <c r="I91" s="10"/>
      <c r="J91" s="23"/>
      <c r="K91" s="24"/>
      <c r="L91" s="22"/>
    </row>
    <row r="92" spans="1:12" s="7" customFormat="1" x14ac:dyDescent="0.3">
      <c r="A92" s="9"/>
      <c r="B92" s="5"/>
      <c r="C92" s="9"/>
      <c r="D92" s="6"/>
      <c r="E92" s="10"/>
      <c r="F92" s="5"/>
      <c r="G92" s="10"/>
      <c r="H92" s="5"/>
      <c r="I92" s="10"/>
      <c r="J92" s="23"/>
      <c r="K92" s="24"/>
      <c r="L92" s="22"/>
    </row>
    <row r="93" spans="1:12" x14ac:dyDescent="0.3">
      <c r="A93" s="9"/>
      <c r="B93" s="5"/>
      <c r="C93" s="9"/>
      <c r="D93" s="6"/>
      <c r="E93" s="10"/>
      <c r="F93" s="5"/>
      <c r="G93" s="10"/>
      <c r="H93" s="5"/>
      <c r="I93" s="10"/>
    </row>
    <row r="94" spans="1:12" x14ac:dyDescent="0.3">
      <c r="A94" s="9"/>
      <c r="B94" s="5"/>
      <c r="C94" s="9"/>
      <c r="D94" s="6"/>
      <c r="E94" s="10"/>
      <c r="F94" s="5"/>
      <c r="G94" s="10"/>
      <c r="H94" s="5"/>
      <c r="I94" s="10"/>
    </row>
    <row r="95" spans="1:12" x14ac:dyDescent="0.3">
      <c r="A95" s="9"/>
      <c r="B95" s="5"/>
      <c r="C95" s="9"/>
      <c r="D95" s="6"/>
      <c r="E95" s="10"/>
      <c r="F95" s="5"/>
      <c r="G95" s="10"/>
      <c r="H95" s="5"/>
      <c r="I95" s="10"/>
    </row>
    <row r="96" spans="1:12" x14ac:dyDescent="0.3">
      <c r="A96" s="9"/>
      <c r="B96" s="5"/>
      <c r="C96" s="9"/>
      <c r="D96" s="6"/>
      <c r="E96" s="10"/>
      <c r="F96" s="5"/>
      <c r="G96" s="10"/>
      <c r="H96" s="5"/>
      <c r="I96" s="10"/>
    </row>
    <row r="97" spans="1:9" x14ac:dyDescent="0.3">
      <c r="A97" s="9"/>
      <c r="B97" s="5"/>
      <c r="C97" s="9"/>
      <c r="D97" s="6"/>
      <c r="E97" s="10"/>
      <c r="F97" s="5"/>
      <c r="G97" s="10"/>
      <c r="H97" s="5"/>
      <c r="I97" s="10"/>
    </row>
    <row r="98" spans="1:9" x14ac:dyDescent="0.3">
      <c r="A98" s="9"/>
      <c r="B98" s="5"/>
      <c r="C98" s="9"/>
      <c r="D98" s="6"/>
      <c r="E98" s="10"/>
      <c r="F98" s="5"/>
      <c r="G98" s="10"/>
      <c r="H98" s="5"/>
      <c r="I98" s="10"/>
    </row>
    <row r="99" spans="1:9" x14ac:dyDescent="0.3">
      <c r="A99" s="9"/>
      <c r="B99" s="5"/>
      <c r="C99" s="9"/>
      <c r="D99" s="6"/>
      <c r="E99" s="10"/>
      <c r="F99" s="5"/>
      <c r="G99" s="10"/>
      <c r="H99" s="5"/>
      <c r="I99" s="10"/>
    </row>
    <row r="100" spans="1:9" x14ac:dyDescent="0.3">
      <c r="A100" s="9"/>
      <c r="B100" s="5"/>
      <c r="C100" s="9"/>
      <c r="D100" s="6"/>
      <c r="E100" s="10"/>
      <c r="F100" s="5"/>
      <c r="G100" s="10"/>
      <c r="H100" s="5"/>
      <c r="I100" s="10"/>
    </row>
    <row r="101" spans="1:9" x14ac:dyDescent="0.3">
      <c r="A101" s="9"/>
      <c r="B101" s="5"/>
      <c r="C101" s="9"/>
      <c r="D101" s="6"/>
      <c r="E101" s="10"/>
      <c r="F101" s="5"/>
      <c r="G101" s="10"/>
      <c r="H101" s="5"/>
      <c r="I101" s="10"/>
    </row>
    <row r="102" spans="1:9" x14ac:dyDescent="0.3">
      <c r="A102" s="9"/>
      <c r="B102" s="5"/>
      <c r="C102" s="9"/>
      <c r="D102" s="6"/>
      <c r="E102" s="10"/>
      <c r="F102" s="5"/>
      <c r="G102" s="10"/>
      <c r="H102" s="5"/>
      <c r="I102" s="10"/>
    </row>
    <row r="103" spans="1:9" x14ac:dyDescent="0.3">
      <c r="A103" s="9"/>
      <c r="B103" s="5"/>
      <c r="C103" s="9"/>
      <c r="D103" s="6"/>
      <c r="E103" s="10"/>
      <c r="F103" s="5"/>
      <c r="G103" s="10"/>
      <c r="H103" s="5"/>
      <c r="I103" s="10"/>
    </row>
    <row r="104" spans="1:9" x14ac:dyDescent="0.3">
      <c r="A104" s="9"/>
      <c r="B104" s="5"/>
      <c r="C104" s="9"/>
      <c r="D104" s="6"/>
      <c r="E104" s="10"/>
      <c r="F104" s="5"/>
      <c r="G104" s="10"/>
      <c r="H104" s="5"/>
      <c r="I104" s="10"/>
    </row>
    <row r="105" spans="1:9" x14ac:dyDescent="0.3">
      <c r="A105" s="9"/>
      <c r="B105" s="5"/>
      <c r="C105" s="9"/>
      <c r="D105" s="6"/>
      <c r="E105" s="10"/>
      <c r="F105" s="5"/>
      <c r="G105" s="10"/>
      <c r="H105" s="5"/>
      <c r="I105" s="10"/>
    </row>
    <row r="106" spans="1:9" x14ac:dyDescent="0.3">
      <c r="A106" s="9"/>
      <c r="B106" s="5"/>
      <c r="C106" s="9"/>
      <c r="D106" s="6"/>
      <c r="E106" s="10"/>
      <c r="F106" s="5"/>
      <c r="G106" s="10"/>
      <c r="H106" s="5"/>
      <c r="I106" s="10"/>
    </row>
  </sheetData>
  <mergeCells count="8">
    <mergeCell ref="J72:K72"/>
    <mergeCell ref="A6:K6"/>
    <mergeCell ref="A7:A8"/>
    <mergeCell ref="B7:B8"/>
    <mergeCell ref="E7:E8"/>
    <mergeCell ref="G7:G8"/>
    <mergeCell ref="I7:I8"/>
    <mergeCell ref="K7:K8"/>
  </mergeCells>
  <pageMargins left="0.98425196850393704" right="0.39370078740157483" top="0.78740157480314965" bottom="0.78740157480314965" header="0.51181102362204722" footer="0.51181102362204722"/>
  <pageSetup paperSize="9" scale="45" orientation="portrait" r:id="rId1"/>
  <headerFooter differentFirst="1">
    <oddHeader>&amp;C&amp;P</oddHeader>
  </headerFooter>
  <rowBreaks count="1" manualBreakCount="1">
    <brk id="4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прогноз 2024-2026</vt:lpstr>
      <vt:lpstr>'прогноз 2024-2026'!Область_печати</vt:lpstr>
    </vt:vector>
  </TitlesOfParts>
  <Company>Администрация Краснодарского края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EAvershina</dc:creator>
  <cp:lastModifiedBy>Хмелькова</cp:lastModifiedBy>
  <cp:lastPrinted>2023-09-18T08:13:26Z</cp:lastPrinted>
  <dcterms:created xsi:type="dcterms:W3CDTF">2015-07-21T06:55:31Z</dcterms:created>
  <dcterms:modified xsi:type="dcterms:W3CDTF">2023-09-28T05:56:11Z</dcterms:modified>
</cp:coreProperties>
</file>